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9AA5B44-EE15-49F7-A30B-02ED7722441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6" i="1" l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<sst xmlns="http://schemas.openxmlformats.org/spreadsheetml/2006/main" count="526" uniqueCount="15">
  <si>
    <t>报考岗位</t>
  </si>
  <si>
    <t>准考证号</t>
  </si>
  <si>
    <t>成绩</t>
    <phoneticPr fontId="2" type="noConversion"/>
  </si>
  <si>
    <t>备注</t>
    <phoneticPr fontId="2" type="noConversion"/>
  </si>
  <si>
    <t>C0301_中医临床</t>
  </si>
  <si>
    <t>缺考</t>
  </si>
  <si>
    <t>C0302_中西医结合临床</t>
  </si>
  <si>
    <t>C0305_针灸推拿</t>
  </si>
  <si>
    <t>C0306_康复治疗</t>
  </si>
  <si>
    <t>C0308_口腔医学</t>
  </si>
  <si>
    <t>C0309_医学影像</t>
  </si>
  <si>
    <t>C0310_医学影像技术（介入方向）</t>
  </si>
  <si>
    <t>C0311_护理学</t>
  </si>
  <si>
    <t>C0312_护理学</t>
  </si>
  <si>
    <t>C0313_临床药学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</si>
</sst>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06"/>
  <sheetViews>
    <sheetView tabSelected="1" workbookViewId="0">
      <selection activeCell="E21" sqref="E21"/>
    </sheetView>
  </sheetViews>
  <sheetFormatPr defaultRowHeight="14.25" x14ac:dyDescent="0.2"/>
  <cols>
    <col min="1" max="1" width="30.125" style="1" customWidth="1"/>
    <col min="2" max="2" width="11.625" style="1" bestFit="1" customWidth="1"/>
    <col min="3" max="3" width="7.5" style="1" bestFit="1" customWidth="1"/>
    <col min="4" max="4" width="5.5" style="1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tr">
        <f>"2019014718"</f>
        <v>2019014718</v>
      </c>
      <c r="C2" s="2">
        <v>81.5</v>
      </c>
      <c r="D2" s="2"/>
    </row>
    <row r="3" spans="1:4" x14ac:dyDescent="0.2">
      <c r="A3" s="1" t="s">
        <v>4</v>
      </c>
      <c r="B3" s="1" t="str">
        <f>"2019015507"</f>
        <v>2019015507</v>
      </c>
      <c r="C3" s="2">
        <v>80.2</v>
      </c>
      <c r="D3" s="2"/>
    </row>
    <row r="4" spans="1:4" x14ac:dyDescent="0.2">
      <c r="A4" s="1" t="s">
        <v>4</v>
      </c>
      <c r="B4" s="1" t="str">
        <f>"2019015522"</f>
        <v>2019015522</v>
      </c>
      <c r="C4" s="2">
        <v>77.400000000000006</v>
      </c>
      <c r="D4" s="2"/>
    </row>
    <row r="5" spans="1:4" x14ac:dyDescent="0.2">
      <c r="A5" s="1" t="s">
        <v>4</v>
      </c>
      <c r="B5" s="1" t="str">
        <f>"2019014809"</f>
        <v>2019014809</v>
      </c>
      <c r="C5" s="2">
        <v>76.199999999999989</v>
      </c>
      <c r="D5" s="2"/>
    </row>
    <row r="6" spans="1:4" x14ac:dyDescent="0.2">
      <c r="A6" s="1" t="s">
        <v>4</v>
      </c>
      <c r="B6" s="1" t="str">
        <f>"2019015505"</f>
        <v>2019015505</v>
      </c>
      <c r="C6" s="2">
        <v>75.900000000000006</v>
      </c>
      <c r="D6" s="2"/>
    </row>
    <row r="7" spans="1:4" x14ac:dyDescent="0.2">
      <c r="A7" s="1" t="s">
        <v>4</v>
      </c>
      <c r="B7" s="1" t="str">
        <f>"2019014721"</f>
        <v>2019014721</v>
      </c>
      <c r="C7" s="2">
        <v>74.8</v>
      </c>
      <c r="D7" s="2"/>
    </row>
    <row r="8" spans="1:4" x14ac:dyDescent="0.2">
      <c r="A8" s="1" t="s">
        <v>4</v>
      </c>
      <c r="B8" s="1" t="str">
        <f>"2019014806"</f>
        <v>2019014806</v>
      </c>
      <c r="C8" s="2">
        <v>73.7</v>
      </c>
      <c r="D8" s="2"/>
    </row>
    <row r="9" spans="1:4" x14ac:dyDescent="0.2">
      <c r="A9" s="1" t="s">
        <v>4</v>
      </c>
      <c r="B9" s="1" t="str">
        <f>"2019014726"</f>
        <v>2019014726</v>
      </c>
      <c r="C9" s="2">
        <v>73.3</v>
      </c>
      <c r="D9" s="2"/>
    </row>
    <row r="10" spans="1:4" x14ac:dyDescent="0.2">
      <c r="A10" s="1" t="s">
        <v>4</v>
      </c>
      <c r="B10" s="1" t="str">
        <f>"2019015504"</f>
        <v>2019015504</v>
      </c>
      <c r="C10" s="2">
        <v>71.8</v>
      </c>
      <c r="D10" s="2"/>
    </row>
    <row r="11" spans="1:4" x14ac:dyDescent="0.2">
      <c r="A11" s="1" t="s">
        <v>4</v>
      </c>
      <c r="B11" s="1" t="str">
        <f>"2019014727"</f>
        <v>2019014727</v>
      </c>
      <c r="C11" s="2">
        <v>71.300000000000011</v>
      </c>
      <c r="D11" s="2"/>
    </row>
    <row r="12" spans="1:4" x14ac:dyDescent="0.2">
      <c r="A12" s="1" t="s">
        <v>4</v>
      </c>
      <c r="B12" s="1" t="str">
        <f>"2019014816"</f>
        <v>2019014816</v>
      </c>
      <c r="C12" s="2">
        <v>70.600000000000009</v>
      </c>
      <c r="D12" s="2"/>
    </row>
    <row r="13" spans="1:4" x14ac:dyDescent="0.2">
      <c r="A13" s="1" t="s">
        <v>4</v>
      </c>
      <c r="B13" s="1" t="str">
        <f>"2019014827"</f>
        <v>2019014827</v>
      </c>
      <c r="C13" s="2">
        <v>70</v>
      </c>
      <c r="D13" s="2"/>
    </row>
    <row r="14" spans="1:4" x14ac:dyDescent="0.2">
      <c r="A14" s="1" t="s">
        <v>4</v>
      </c>
      <c r="B14" s="1" t="str">
        <f>"2019014805"</f>
        <v>2019014805</v>
      </c>
      <c r="C14" s="2">
        <v>69.900000000000006</v>
      </c>
      <c r="D14" s="2"/>
    </row>
    <row r="15" spans="1:4" x14ac:dyDescent="0.2">
      <c r="A15" s="1" t="s">
        <v>4</v>
      </c>
      <c r="B15" s="1" t="str">
        <f>"2019014722"</f>
        <v>2019014722</v>
      </c>
      <c r="C15" s="2">
        <v>69.2</v>
      </c>
      <c r="D15" s="2"/>
    </row>
    <row r="16" spans="1:4" x14ac:dyDescent="0.2">
      <c r="A16" s="1" t="s">
        <v>4</v>
      </c>
      <c r="B16" s="1" t="str">
        <f>"2019014801"</f>
        <v>2019014801</v>
      </c>
      <c r="C16" s="2">
        <v>68</v>
      </c>
      <c r="D16" s="2"/>
    </row>
    <row r="17" spans="1:4" x14ac:dyDescent="0.2">
      <c r="A17" s="1" t="s">
        <v>4</v>
      </c>
      <c r="B17" s="1" t="str">
        <f>"2019015508"</f>
        <v>2019015508</v>
      </c>
      <c r="C17" s="2">
        <v>67.599999999999994</v>
      </c>
      <c r="D17" s="2"/>
    </row>
    <row r="18" spans="1:4" x14ac:dyDescent="0.2">
      <c r="A18" s="1" t="s">
        <v>4</v>
      </c>
      <c r="B18" s="1" t="str">
        <f>"2019014719"</f>
        <v>2019014719</v>
      </c>
      <c r="C18" s="2">
        <v>63.5</v>
      </c>
      <c r="D18" s="2"/>
    </row>
    <row r="19" spans="1:4" x14ac:dyDescent="0.2">
      <c r="A19" s="1" t="s">
        <v>4</v>
      </c>
      <c r="B19" s="1" t="str">
        <f>"2019015514"</f>
        <v>2019015514</v>
      </c>
      <c r="C19" s="2">
        <v>61.900000000000006</v>
      </c>
      <c r="D19" s="2"/>
    </row>
    <row r="20" spans="1:4" x14ac:dyDescent="0.2">
      <c r="A20" s="1" t="s">
        <v>4</v>
      </c>
      <c r="B20" s="1" t="str">
        <f>"2019014803"</f>
        <v>2019014803</v>
      </c>
      <c r="C20" s="2">
        <v>59.6</v>
      </c>
      <c r="D20" s="2"/>
    </row>
    <row r="21" spans="1:4" x14ac:dyDescent="0.2">
      <c r="A21" s="1" t="s">
        <v>4</v>
      </c>
      <c r="B21" s="1" t="str">
        <f>"2019014701"</f>
        <v>2019014701</v>
      </c>
      <c r="C21" s="2">
        <v>0</v>
      </c>
      <c r="D21" s="2" t="s">
        <v>5</v>
      </c>
    </row>
    <row r="22" spans="1:4" x14ac:dyDescent="0.2">
      <c r="A22" s="1" t="s">
        <v>4</v>
      </c>
      <c r="B22" s="1" t="str">
        <f>"2019014712"</f>
        <v>2019014712</v>
      </c>
      <c r="C22" s="2">
        <v>0</v>
      </c>
      <c r="D22" s="2" t="s">
        <v>5</v>
      </c>
    </row>
    <row r="23" spans="1:4" x14ac:dyDescent="0.2">
      <c r="A23" s="1" t="s">
        <v>4</v>
      </c>
      <c r="B23" s="1" t="str">
        <f>"2019014730"</f>
        <v>2019014730</v>
      </c>
      <c r="C23" s="2">
        <v>0</v>
      </c>
      <c r="D23" s="2" t="s">
        <v>5</v>
      </c>
    </row>
    <row r="24" spans="1:4" x14ac:dyDescent="0.2">
      <c r="A24" s="1" t="s">
        <v>4</v>
      </c>
      <c r="B24" s="1" t="str">
        <f>"2019014802"</f>
        <v>2019014802</v>
      </c>
      <c r="C24" s="2">
        <v>0</v>
      </c>
      <c r="D24" s="2" t="s">
        <v>5</v>
      </c>
    </row>
    <row r="25" spans="1:4" x14ac:dyDescent="0.2">
      <c r="A25" s="1" t="s">
        <v>4</v>
      </c>
      <c r="B25" s="1" t="str">
        <f>"2019014817"</f>
        <v>2019014817</v>
      </c>
      <c r="C25" s="2">
        <v>0</v>
      </c>
      <c r="D25" s="2" t="s">
        <v>5</v>
      </c>
    </row>
    <row r="26" spans="1:4" x14ac:dyDescent="0.2">
      <c r="A26" s="1" t="s">
        <v>4</v>
      </c>
      <c r="B26" s="1" t="str">
        <f>"2019014818"</f>
        <v>2019014818</v>
      </c>
      <c r="C26" s="2">
        <v>0</v>
      </c>
      <c r="D26" s="2" t="s">
        <v>5</v>
      </c>
    </row>
    <row r="27" spans="1:4" x14ac:dyDescent="0.2">
      <c r="A27" s="1" t="s">
        <v>4</v>
      </c>
      <c r="B27" s="1" t="str">
        <f>"2019014828"</f>
        <v>2019014828</v>
      </c>
      <c r="C27" s="2">
        <v>0</v>
      </c>
      <c r="D27" s="2" t="s">
        <v>5</v>
      </c>
    </row>
    <row r="28" spans="1:4" x14ac:dyDescent="0.2">
      <c r="A28" s="1" t="s">
        <v>4</v>
      </c>
      <c r="B28" s="1" t="str">
        <f>"2019014830"</f>
        <v>2019014830</v>
      </c>
      <c r="C28" s="2">
        <v>0</v>
      </c>
      <c r="D28" s="2" t="s">
        <v>5</v>
      </c>
    </row>
    <row r="29" spans="1:4" x14ac:dyDescent="0.2">
      <c r="A29" s="1" t="s">
        <v>4</v>
      </c>
      <c r="B29" s="1" t="str">
        <f>"2019015506"</f>
        <v>2019015506</v>
      </c>
      <c r="C29" s="2">
        <v>0</v>
      </c>
      <c r="D29" s="2" t="s">
        <v>5</v>
      </c>
    </row>
    <row r="30" spans="1:4" x14ac:dyDescent="0.2">
      <c r="A30" s="1" t="s">
        <v>4</v>
      </c>
      <c r="B30" s="1" t="str">
        <f>"2019015511"</f>
        <v>2019015511</v>
      </c>
      <c r="C30" s="2">
        <v>0</v>
      </c>
      <c r="D30" s="2" t="s">
        <v>5</v>
      </c>
    </row>
    <row r="31" spans="1:4" x14ac:dyDescent="0.2">
      <c r="A31" s="1" t="s">
        <v>4</v>
      </c>
      <c r="B31" s="1" t="str">
        <f>"2019015515"</f>
        <v>2019015515</v>
      </c>
      <c r="C31" s="2">
        <v>0</v>
      </c>
      <c r="D31" s="2" t="s">
        <v>5</v>
      </c>
    </row>
    <row r="32" spans="1:4" x14ac:dyDescent="0.2">
      <c r="A32" s="1" t="s">
        <v>4</v>
      </c>
      <c r="B32" s="1" t="str">
        <f>"2019015518"</f>
        <v>2019015518</v>
      </c>
      <c r="C32" s="2">
        <v>0</v>
      </c>
      <c r="D32" s="2" t="s">
        <v>5</v>
      </c>
    </row>
    <row r="33" spans="1:4" x14ac:dyDescent="0.2">
      <c r="A33" s="1" t="s">
        <v>4</v>
      </c>
      <c r="B33" s="1" t="str">
        <f>"2019015521"</f>
        <v>2019015521</v>
      </c>
      <c r="C33" s="2">
        <v>0</v>
      </c>
      <c r="D33" s="2" t="s">
        <v>5</v>
      </c>
    </row>
    <row r="34" spans="1:4" x14ac:dyDescent="0.2">
      <c r="A34" s="1" t="s">
        <v>4</v>
      </c>
      <c r="B34" s="1" t="str">
        <f>"2019015523"</f>
        <v>2019015523</v>
      </c>
      <c r="C34" s="2">
        <v>0</v>
      </c>
      <c r="D34" s="2" t="s">
        <v>5</v>
      </c>
    </row>
    <row r="35" spans="1:4" x14ac:dyDescent="0.2">
      <c r="A35" s="1" t="s">
        <v>4</v>
      </c>
      <c r="B35" s="1" t="str">
        <f>"2019015526"</f>
        <v>2019015526</v>
      </c>
      <c r="C35" s="2">
        <v>0</v>
      </c>
      <c r="D35" s="2" t="s">
        <v>5</v>
      </c>
    </row>
    <row r="36" spans="1:4" x14ac:dyDescent="0.2">
      <c r="A36" s="1" t="s">
        <v>6</v>
      </c>
      <c r="B36" s="1" t="str">
        <f>"2019014723"</f>
        <v>2019014723</v>
      </c>
      <c r="C36" s="2">
        <v>81.900000000000006</v>
      </c>
      <c r="D36" s="2"/>
    </row>
    <row r="37" spans="1:4" x14ac:dyDescent="0.2">
      <c r="A37" s="1" t="s">
        <v>6</v>
      </c>
      <c r="B37" s="1" t="str">
        <f>"2019015509"</f>
        <v>2019015509</v>
      </c>
      <c r="C37" s="2">
        <v>77.500000000000014</v>
      </c>
      <c r="D37" s="2"/>
    </row>
    <row r="38" spans="1:4" x14ac:dyDescent="0.2">
      <c r="A38" s="1" t="s">
        <v>6</v>
      </c>
      <c r="B38" s="1" t="str">
        <f>"2019014807"</f>
        <v>2019014807</v>
      </c>
      <c r="C38" s="2">
        <v>75.2</v>
      </c>
      <c r="D38" s="2"/>
    </row>
    <row r="39" spans="1:4" x14ac:dyDescent="0.2">
      <c r="A39" s="1" t="s">
        <v>6</v>
      </c>
      <c r="B39" s="1" t="str">
        <f>"2019014709"</f>
        <v>2019014709</v>
      </c>
      <c r="C39" s="2">
        <v>73</v>
      </c>
      <c r="D39" s="2"/>
    </row>
    <row r="40" spans="1:4" x14ac:dyDescent="0.2">
      <c r="A40" s="1" t="s">
        <v>6</v>
      </c>
      <c r="B40" s="1" t="str">
        <f>"2019015512"</f>
        <v>2019015512</v>
      </c>
      <c r="C40" s="2">
        <v>73</v>
      </c>
      <c r="D40" s="2"/>
    </row>
    <row r="41" spans="1:4" x14ac:dyDescent="0.2">
      <c r="A41" s="1" t="s">
        <v>6</v>
      </c>
      <c r="B41" s="1" t="str">
        <f>"2019014711"</f>
        <v>2019014711</v>
      </c>
      <c r="C41" s="2">
        <v>72.7</v>
      </c>
      <c r="D41" s="2"/>
    </row>
    <row r="42" spans="1:4" x14ac:dyDescent="0.2">
      <c r="A42" s="1" t="s">
        <v>6</v>
      </c>
      <c r="B42" s="1" t="str">
        <f>"2019014821"</f>
        <v>2019014821</v>
      </c>
      <c r="C42" s="2">
        <v>71.8</v>
      </c>
      <c r="D42" s="2"/>
    </row>
    <row r="43" spans="1:4" x14ac:dyDescent="0.2">
      <c r="A43" s="1" t="s">
        <v>6</v>
      </c>
      <c r="B43" s="1" t="str">
        <f>"2019014706"</f>
        <v>2019014706</v>
      </c>
      <c r="C43" s="2">
        <v>70.7</v>
      </c>
      <c r="D43" s="2"/>
    </row>
    <row r="44" spans="1:4" x14ac:dyDescent="0.2">
      <c r="A44" s="1" t="s">
        <v>6</v>
      </c>
      <c r="B44" s="1" t="str">
        <f>"2019014713"</f>
        <v>2019014713</v>
      </c>
      <c r="C44" s="2">
        <v>69.900000000000006</v>
      </c>
      <c r="D44" s="2"/>
    </row>
    <row r="45" spans="1:4" x14ac:dyDescent="0.2">
      <c r="A45" s="1" t="s">
        <v>6</v>
      </c>
      <c r="B45" s="1" t="str">
        <f>"2019015517"</f>
        <v>2019015517</v>
      </c>
      <c r="C45" s="2">
        <v>65.2</v>
      </c>
      <c r="D45" s="2"/>
    </row>
    <row r="46" spans="1:4" x14ac:dyDescent="0.2">
      <c r="A46" s="1" t="s">
        <v>6</v>
      </c>
      <c r="B46" s="1" t="str">
        <f>"2019014813"</f>
        <v>2019014813</v>
      </c>
      <c r="C46" s="2">
        <v>64.100000000000009</v>
      </c>
      <c r="D46" s="2"/>
    </row>
    <row r="47" spans="1:4" x14ac:dyDescent="0.2">
      <c r="A47" s="1" t="s">
        <v>6</v>
      </c>
      <c r="B47" s="1" t="str">
        <f>"2019015524"</f>
        <v>2019015524</v>
      </c>
      <c r="C47" s="2">
        <v>63.9</v>
      </c>
      <c r="D47" s="2"/>
    </row>
    <row r="48" spans="1:4" x14ac:dyDescent="0.2">
      <c r="A48" s="1" t="s">
        <v>6</v>
      </c>
      <c r="B48" s="1" t="str">
        <f>"2019014811"</f>
        <v>2019014811</v>
      </c>
      <c r="C48" s="2">
        <v>62.2</v>
      </c>
      <c r="D48" s="2"/>
    </row>
    <row r="49" spans="1:4" x14ac:dyDescent="0.2">
      <c r="A49" s="1" t="s">
        <v>6</v>
      </c>
      <c r="B49" s="1" t="str">
        <f>"2019014703"</f>
        <v>2019014703</v>
      </c>
      <c r="C49" s="2">
        <v>0</v>
      </c>
      <c r="D49" s="2" t="s">
        <v>5</v>
      </c>
    </row>
    <row r="50" spans="1:4" x14ac:dyDescent="0.2">
      <c r="A50" s="1" t="s">
        <v>6</v>
      </c>
      <c r="B50" s="1" t="str">
        <f>"2019014716"</f>
        <v>2019014716</v>
      </c>
      <c r="C50" s="2">
        <v>0</v>
      </c>
      <c r="D50" s="2" t="s">
        <v>5</v>
      </c>
    </row>
    <row r="51" spans="1:4" x14ac:dyDescent="0.2">
      <c r="A51" s="1" t="s">
        <v>6</v>
      </c>
      <c r="B51" s="1" t="str">
        <f>"2019014720"</f>
        <v>2019014720</v>
      </c>
      <c r="C51" s="2">
        <v>0</v>
      </c>
      <c r="D51" s="2" t="s">
        <v>5</v>
      </c>
    </row>
    <row r="52" spans="1:4" x14ac:dyDescent="0.2">
      <c r="A52" s="1" t="s">
        <v>6</v>
      </c>
      <c r="B52" s="1" t="str">
        <f>"2019014808"</f>
        <v>2019014808</v>
      </c>
      <c r="C52" s="2">
        <v>0</v>
      </c>
      <c r="D52" s="2" t="s">
        <v>5</v>
      </c>
    </row>
    <row r="53" spans="1:4" x14ac:dyDescent="0.2">
      <c r="A53" s="1" t="s">
        <v>6</v>
      </c>
      <c r="B53" s="1" t="str">
        <f>"2019014812"</f>
        <v>2019014812</v>
      </c>
      <c r="C53" s="2">
        <v>0</v>
      </c>
      <c r="D53" s="2" t="s">
        <v>5</v>
      </c>
    </row>
    <row r="54" spans="1:4" x14ac:dyDescent="0.2">
      <c r="A54" s="1" t="s">
        <v>6</v>
      </c>
      <c r="B54" s="1" t="str">
        <f>"2019014822"</f>
        <v>2019014822</v>
      </c>
      <c r="C54" s="2">
        <v>0</v>
      </c>
      <c r="D54" s="2" t="s">
        <v>5</v>
      </c>
    </row>
    <row r="55" spans="1:4" x14ac:dyDescent="0.2">
      <c r="A55" s="1" t="s">
        <v>6</v>
      </c>
      <c r="B55" s="1" t="str">
        <f>"2019014823"</f>
        <v>2019014823</v>
      </c>
      <c r="C55" s="2">
        <v>0</v>
      </c>
      <c r="D55" s="2" t="s">
        <v>5</v>
      </c>
    </row>
    <row r="56" spans="1:4" x14ac:dyDescent="0.2">
      <c r="A56" s="1" t="s">
        <v>6</v>
      </c>
      <c r="B56" s="1" t="str">
        <f>"2019014824"</f>
        <v>2019014824</v>
      </c>
      <c r="C56" s="2">
        <v>0</v>
      </c>
      <c r="D56" s="2" t="s">
        <v>5</v>
      </c>
    </row>
    <row r="57" spans="1:4" x14ac:dyDescent="0.2">
      <c r="A57" s="1" t="s">
        <v>6</v>
      </c>
      <c r="B57" s="1" t="str">
        <f>"2019014829"</f>
        <v>2019014829</v>
      </c>
      <c r="C57" s="2">
        <v>0</v>
      </c>
      <c r="D57" s="2" t="s">
        <v>5</v>
      </c>
    </row>
    <row r="58" spans="1:4" x14ac:dyDescent="0.2">
      <c r="A58" s="1" t="s">
        <v>6</v>
      </c>
      <c r="B58" s="1" t="str">
        <f>"2019015501"</f>
        <v>2019015501</v>
      </c>
      <c r="C58" s="2">
        <v>0</v>
      </c>
      <c r="D58" s="2" t="s">
        <v>5</v>
      </c>
    </row>
    <row r="59" spans="1:4" x14ac:dyDescent="0.2">
      <c r="A59" s="1" t="s">
        <v>6</v>
      </c>
      <c r="B59" s="1" t="str">
        <f>"2019015513"</f>
        <v>2019015513</v>
      </c>
      <c r="C59" s="2">
        <v>0</v>
      </c>
      <c r="D59" s="2" t="s">
        <v>5</v>
      </c>
    </row>
    <row r="60" spans="1:4" x14ac:dyDescent="0.2">
      <c r="A60" s="1" t="s">
        <v>7</v>
      </c>
      <c r="B60" s="1" t="str">
        <f>"2019014815"</f>
        <v>2019014815</v>
      </c>
      <c r="C60" s="2">
        <v>87.9</v>
      </c>
      <c r="D60" s="2"/>
    </row>
    <row r="61" spans="1:4" x14ac:dyDescent="0.2">
      <c r="A61" s="1" t="s">
        <v>7</v>
      </c>
      <c r="B61" s="1" t="str">
        <f>"2019015525"</f>
        <v>2019015525</v>
      </c>
      <c r="C61" s="2">
        <v>81</v>
      </c>
      <c r="D61" s="2"/>
    </row>
    <row r="62" spans="1:4" x14ac:dyDescent="0.2">
      <c r="A62" s="1" t="s">
        <v>7</v>
      </c>
      <c r="B62" s="1" t="str">
        <f>"2019014825"</f>
        <v>2019014825</v>
      </c>
      <c r="C62" s="2">
        <v>78.2</v>
      </c>
      <c r="D62" s="2"/>
    </row>
    <row r="63" spans="1:4" x14ac:dyDescent="0.2">
      <c r="A63" s="1" t="s">
        <v>7</v>
      </c>
      <c r="B63" s="1" t="str">
        <f>"2019014702"</f>
        <v>2019014702</v>
      </c>
      <c r="C63" s="2">
        <v>77.100000000000009</v>
      </c>
      <c r="D63" s="2"/>
    </row>
    <row r="64" spans="1:4" x14ac:dyDescent="0.2">
      <c r="A64" s="1" t="s">
        <v>7</v>
      </c>
      <c r="B64" s="1" t="str">
        <f>"2019014820"</f>
        <v>2019014820</v>
      </c>
      <c r="C64" s="2">
        <v>73.900000000000006</v>
      </c>
      <c r="D64" s="2"/>
    </row>
    <row r="65" spans="1:4" x14ac:dyDescent="0.2">
      <c r="A65" s="1" t="s">
        <v>7</v>
      </c>
      <c r="B65" s="1" t="str">
        <f>"2019014810"</f>
        <v>2019014810</v>
      </c>
      <c r="C65" s="2">
        <v>73.800000000000011</v>
      </c>
      <c r="D65" s="2"/>
    </row>
    <row r="66" spans="1:4" x14ac:dyDescent="0.2">
      <c r="A66" s="1" t="s">
        <v>7</v>
      </c>
      <c r="B66" s="1" t="str">
        <f>"2019014814"</f>
        <v>2019014814</v>
      </c>
      <c r="C66" s="2">
        <v>69.8</v>
      </c>
      <c r="D66" s="2"/>
    </row>
    <row r="67" spans="1:4" x14ac:dyDescent="0.2">
      <c r="A67" s="1" t="s">
        <v>7</v>
      </c>
      <c r="B67" s="1" t="str">
        <f>"2019015516"</f>
        <v>2019015516</v>
      </c>
      <c r="C67" s="2">
        <v>63.9</v>
      </c>
      <c r="D67" s="2"/>
    </row>
    <row r="68" spans="1:4" x14ac:dyDescent="0.2">
      <c r="A68" s="1" t="s">
        <v>7</v>
      </c>
      <c r="B68" s="1" t="str">
        <f>"2019014704"</f>
        <v>2019014704</v>
      </c>
      <c r="C68" s="2">
        <v>0</v>
      </c>
      <c r="D68" s="2" t="s">
        <v>5</v>
      </c>
    </row>
    <row r="69" spans="1:4" x14ac:dyDescent="0.2">
      <c r="A69" s="1" t="s">
        <v>7</v>
      </c>
      <c r="B69" s="1" t="str">
        <f>"2019014705"</f>
        <v>2019014705</v>
      </c>
      <c r="C69" s="2">
        <v>0</v>
      </c>
      <c r="D69" s="2" t="s">
        <v>5</v>
      </c>
    </row>
    <row r="70" spans="1:4" x14ac:dyDescent="0.2">
      <c r="A70" s="1" t="s">
        <v>7</v>
      </c>
      <c r="B70" s="1" t="str">
        <f>"2019014707"</f>
        <v>2019014707</v>
      </c>
      <c r="C70" s="2">
        <v>0</v>
      </c>
      <c r="D70" s="2" t="s">
        <v>5</v>
      </c>
    </row>
    <row r="71" spans="1:4" x14ac:dyDescent="0.2">
      <c r="A71" s="1" t="s">
        <v>7</v>
      </c>
      <c r="B71" s="1" t="str">
        <f>"2019014708"</f>
        <v>2019014708</v>
      </c>
      <c r="C71" s="2">
        <v>0</v>
      </c>
      <c r="D71" s="2" t="s">
        <v>5</v>
      </c>
    </row>
    <row r="72" spans="1:4" x14ac:dyDescent="0.2">
      <c r="A72" s="1" t="s">
        <v>7</v>
      </c>
      <c r="B72" s="1" t="str">
        <f>"2019014710"</f>
        <v>2019014710</v>
      </c>
      <c r="C72" s="2">
        <v>0</v>
      </c>
      <c r="D72" s="2" t="s">
        <v>5</v>
      </c>
    </row>
    <row r="73" spans="1:4" x14ac:dyDescent="0.2">
      <c r="A73" s="1" t="s">
        <v>7</v>
      </c>
      <c r="B73" s="1" t="str">
        <f>"2019014714"</f>
        <v>2019014714</v>
      </c>
      <c r="C73" s="2">
        <v>0</v>
      </c>
      <c r="D73" s="2" t="s">
        <v>5</v>
      </c>
    </row>
    <row r="74" spans="1:4" x14ac:dyDescent="0.2">
      <c r="A74" s="1" t="s">
        <v>7</v>
      </c>
      <c r="B74" s="1" t="str">
        <f>"2019014715"</f>
        <v>2019014715</v>
      </c>
      <c r="C74" s="2">
        <v>0</v>
      </c>
      <c r="D74" s="2" t="s">
        <v>5</v>
      </c>
    </row>
    <row r="75" spans="1:4" x14ac:dyDescent="0.2">
      <c r="A75" s="1" t="s">
        <v>7</v>
      </c>
      <c r="B75" s="1" t="str">
        <f>"2019014717"</f>
        <v>2019014717</v>
      </c>
      <c r="C75" s="2">
        <v>0</v>
      </c>
      <c r="D75" s="2" t="s">
        <v>5</v>
      </c>
    </row>
    <row r="76" spans="1:4" x14ac:dyDescent="0.2">
      <c r="A76" s="1" t="s">
        <v>7</v>
      </c>
      <c r="B76" s="1" t="str">
        <f>"2019014724"</f>
        <v>2019014724</v>
      </c>
      <c r="C76" s="2">
        <v>0</v>
      </c>
      <c r="D76" s="2" t="s">
        <v>5</v>
      </c>
    </row>
    <row r="77" spans="1:4" x14ac:dyDescent="0.2">
      <c r="A77" s="1" t="s">
        <v>7</v>
      </c>
      <c r="B77" s="1" t="str">
        <f>"2019014728"</f>
        <v>2019014728</v>
      </c>
      <c r="C77" s="2">
        <v>0</v>
      </c>
      <c r="D77" s="2" t="s">
        <v>5</v>
      </c>
    </row>
    <row r="78" spans="1:4" x14ac:dyDescent="0.2">
      <c r="A78" s="1" t="s">
        <v>7</v>
      </c>
      <c r="B78" s="1" t="str">
        <f>"2019014729"</f>
        <v>2019014729</v>
      </c>
      <c r="C78" s="2">
        <v>0</v>
      </c>
      <c r="D78" s="2" t="s">
        <v>5</v>
      </c>
    </row>
    <row r="79" spans="1:4" x14ac:dyDescent="0.2">
      <c r="A79" s="1" t="s">
        <v>7</v>
      </c>
      <c r="B79" s="1" t="str">
        <f>"2019014804"</f>
        <v>2019014804</v>
      </c>
      <c r="C79" s="2">
        <v>0</v>
      </c>
      <c r="D79" s="2" t="s">
        <v>5</v>
      </c>
    </row>
    <row r="80" spans="1:4" x14ac:dyDescent="0.2">
      <c r="A80" s="1" t="s">
        <v>7</v>
      </c>
      <c r="B80" s="1" t="str">
        <f>"2019014819"</f>
        <v>2019014819</v>
      </c>
      <c r="C80" s="2">
        <v>0</v>
      </c>
      <c r="D80" s="2" t="s">
        <v>5</v>
      </c>
    </row>
    <row r="81" spans="1:4" x14ac:dyDescent="0.2">
      <c r="A81" s="1" t="s">
        <v>7</v>
      </c>
      <c r="B81" s="1" t="str">
        <f>"2019015502"</f>
        <v>2019015502</v>
      </c>
      <c r="C81" s="2">
        <v>0</v>
      </c>
      <c r="D81" s="2" t="s">
        <v>5</v>
      </c>
    </row>
    <row r="82" spans="1:4" x14ac:dyDescent="0.2">
      <c r="A82" s="1" t="s">
        <v>7</v>
      </c>
      <c r="B82" s="1" t="str">
        <f>"2019015503"</f>
        <v>2019015503</v>
      </c>
      <c r="C82" s="2">
        <v>0</v>
      </c>
      <c r="D82" s="2" t="s">
        <v>5</v>
      </c>
    </row>
    <row r="83" spans="1:4" x14ac:dyDescent="0.2">
      <c r="A83" s="1" t="s">
        <v>7</v>
      </c>
      <c r="B83" s="1" t="str">
        <f>"2019015510"</f>
        <v>2019015510</v>
      </c>
      <c r="C83" s="2">
        <v>0</v>
      </c>
      <c r="D83" s="2" t="s">
        <v>5</v>
      </c>
    </row>
    <row r="84" spans="1:4" x14ac:dyDescent="0.2">
      <c r="A84" s="1" t="s">
        <v>7</v>
      </c>
      <c r="B84" s="1" t="str">
        <f>"2019015519"</f>
        <v>2019015519</v>
      </c>
      <c r="C84" s="2">
        <v>0</v>
      </c>
      <c r="D84" s="2" t="s">
        <v>5</v>
      </c>
    </row>
    <row r="85" spans="1:4" x14ac:dyDescent="0.2">
      <c r="A85" s="1" t="s">
        <v>7</v>
      </c>
      <c r="B85" s="1" t="str">
        <f>"2019015520"</f>
        <v>2019015520</v>
      </c>
      <c r="C85" s="2">
        <v>0</v>
      </c>
      <c r="D85" s="2" t="s">
        <v>5</v>
      </c>
    </row>
    <row r="86" spans="1:4" x14ac:dyDescent="0.2">
      <c r="A86" s="1" t="s">
        <v>8</v>
      </c>
      <c r="B86" s="1" t="str">
        <f>"2019015210"</f>
        <v>2019015210</v>
      </c>
      <c r="C86" s="2">
        <v>72.099999999999994</v>
      </c>
      <c r="D86" s="2"/>
    </row>
    <row r="87" spans="1:4" x14ac:dyDescent="0.2">
      <c r="A87" s="1" t="s">
        <v>8</v>
      </c>
      <c r="B87" s="1" t="str">
        <f>"2019015205"</f>
        <v>2019015205</v>
      </c>
      <c r="C87" s="2">
        <v>70.8</v>
      </c>
      <c r="D87" s="2"/>
    </row>
    <row r="88" spans="1:4" x14ac:dyDescent="0.2">
      <c r="A88" s="1" t="s">
        <v>8</v>
      </c>
      <c r="B88" s="1" t="str">
        <f>"2019015211"</f>
        <v>2019015211</v>
      </c>
      <c r="C88" s="2">
        <v>66.399999999999991</v>
      </c>
      <c r="D88" s="2"/>
    </row>
    <row r="89" spans="1:4" x14ac:dyDescent="0.2">
      <c r="A89" s="1" t="s">
        <v>8</v>
      </c>
      <c r="B89" s="1" t="str">
        <f>"2019015214"</f>
        <v>2019015214</v>
      </c>
      <c r="C89" s="2">
        <v>65.3</v>
      </c>
      <c r="D89" s="2"/>
    </row>
    <row r="90" spans="1:4" x14ac:dyDescent="0.2">
      <c r="A90" s="1" t="s">
        <v>8</v>
      </c>
      <c r="B90" s="1" t="str">
        <f>"2019015201"</f>
        <v>2019015201</v>
      </c>
      <c r="C90" s="2">
        <v>0</v>
      </c>
      <c r="D90" s="2" t="s">
        <v>5</v>
      </c>
    </row>
    <row r="91" spans="1:4" x14ac:dyDescent="0.2">
      <c r="A91" s="1" t="s">
        <v>8</v>
      </c>
      <c r="B91" s="1" t="str">
        <f>"2019015207"</f>
        <v>2019015207</v>
      </c>
      <c r="C91" s="2">
        <v>0</v>
      </c>
      <c r="D91" s="2" t="s">
        <v>5</v>
      </c>
    </row>
    <row r="92" spans="1:4" x14ac:dyDescent="0.2">
      <c r="A92" s="1" t="s">
        <v>8</v>
      </c>
      <c r="B92" s="1" t="str">
        <f>"2019015208"</f>
        <v>2019015208</v>
      </c>
      <c r="C92" s="2">
        <v>0</v>
      </c>
      <c r="D92" s="2" t="s">
        <v>5</v>
      </c>
    </row>
    <row r="93" spans="1:4" x14ac:dyDescent="0.2">
      <c r="A93" s="1" t="s">
        <v>8</v>
      </c>
      <c r="B93" s="1" t="str">
        <f>"2019015209"</f>
        <v>2019015209</v>
      </c>
      <c r="C93" s="2">
        <v>0</v>
      </c>
      <c r="D93" s="2" t="s">
        <v>5</v>
      </c>
    </row>
    <row r="94" spans="1:4" x14ac:dyDescent="0.2">
      <c r="A94" s="1" t="s">
        <v>8</v>
      </c>
      <c r="B94" s="1" t="str">
        <f>"2019015212"</f>
        <v>2019015212</v>
      </c>
      <c r="C94" s="2">
        <v>0</v>
      </c>
      <c r="D94" s="2" t="s">
        <v>5</v>
      </c>
    </row>
    <row r="95" spans="1:4" x14ac:dyDescent="0.2">
      <c r="A95" s="1" t="s">
        <v>8</v>
      </c>
      <c r="B95" s="1" t="str">
        <f>"2019015213"</f>
        <v>2019015213</v>
      </c>
      <c r="C95" s="2">
        <v>0</v>
      </c>
      <c r="D95" s="2" t="s">
        <v>5</v>
      </c>
    </row>
    <row r="96" spans="1:4" x14ac:dyDescent="0.2">
      <c r="A96" s="1" t="s">
        <v>9</v>
      </c>
      <c r="B96" s="1" t="str">
        <f>"2019015307"</f>
        <v>2019015307</v>
      </c>
      <c r="C96" s="2">
        <v>68.2</v>
      </c>
      <c r="D96" s="2"/>
    </row>
    <row r="97" spans="1:4" x14ac:dyDescent="0.2">
      <c r="A97" s="1" t="s">
        <v>9</v>
      </c>
      <c r="B97" s="1" t="str">
        <f>"2019015303"</f>
        <v>2019015303</v>
      </c>
      <c r="C97" s="2">
        <v>0</v>
      </c>
      <c r="D97" s="2" t="s">
        <v>5</v>
      </c>
    </row>
    <row r="98" spans="1:4" x14ac:dyDescent="0.2">
      <c r="A98" s="1" t="s">
        <v>9</v>
      </c>
      <c r="B98" s="1" t="str">
        <f>"2019015323"</f>
        <v>2019015323</v>
      </c>
      <c r="C98" s="2">
        <v>0</v>
      </c>
      <c r="D98" s="2" t="s">
        <v>5</v>
      </c>
    </row>
    <row r="99" spans="1:4" x14ac:dyDescent="0.2">
      <c r="A99" s="1" t="s">
        <v>10</v>
      </c>
      <c r="B99" s="1" t="str">
        <f>"2019015028"</f>
        <v>2019015028</v>
      </c>
      <c r="C99" s="2">
        <v>62.5</v>
      </c>
      <c r="D99" s="2"/>
    </row>
    <row r="100" spans="1:4" x14ac:dyDescent="0.2">
      <c r="A100" s="1" t="s">
        <v>10</v>
      </c>
      <c r="B100" s="1" t="str">
        <f>"2019014605"</f>
        <v>2019014605</v>
      </c>
      <c r="C100" s="2">
        <v>37.9</v>
      </c>
      <c r="D100" s="2"/>
    </row>
    <row r="101" spans="1:4" x14ac:dyDescent="0.2">
      <c r="A101" s="1" t="s">
        <v>10</v>
      </c>
      <c r="B101" s="1" t="str">
        <f>"2019014615"</f>
        <v>2019014615</v>
      </c>
      <c r="C101" s="2">
        <v>0</v>
      </c>
      <c r="D101" s="2" t="s">
        <v>5</v>
      </c>
    </row>
    <row r="102" spans="1:4" x14ac:dyDescent="0.2">
      <c r="A102" s="1" t="s">
        <v>11</v>
      </c>
      <c r="B102" s="1" t="str">
        <f>"2019014612"</f>
        <v>2019014612</v>
      </c>
      <c r="C102" s="2">
        <v>58.6</v>
      </c>
      <c r="D102" s="2"/>
    </row>
    <row r="103" spans="1:4" x14ac:dyDescent="0.2">
      <c r="A103" s="1" t="s">
        <v>11</v>
      </c>
      <c r="B103" s="1" t="str">
        <f>"2019015025"</f>
        <v>2019015025</v>
      </c>
      <c r="C103" s="2">
        <v>52.4</v>
      </c>
      <c r="D103" s="2"/>
    </row>
    <row r="104" spans="1:4" x14ac:dyDescent="0.2">
      <c r="A104" s="1" t="s">
        <v>12</v>
      </c>
      <c r="B104" s="1" t="str">
        <f>"2019012703"</f>
        <v>2019012703</v>
      </c>
      <c r="C104" s="2">
        <v>85.5</v>
      </c>
      <c r="D104" s="2"/>
    </row>
    <row r="105" spans="1:4" x14ac:dyDescent="0.2">
      <c r="A105" s="1" t="s">
        <v>12</v>
      </c>
      <c r="B105" s="1" t="str">
        <f>"2019012926"</f>
        <v>2019012926</v>
      </c>
      <c r="C105" s="2">
        <v>84.4</v>
      </c>
      <c r="D105" s="2"/>
    </row>
    <row r="106" spans="1:4" x14ac:dyDescent="0.2">
      <c r="A106" s="1" t="s">
        <v>12</v>
      </c>
      <c r="B106" s="1" t="str">
        <f>"2019013106"</f>
        <v>2019013106</v>
      </c>
      <c r="C106" s="2">
        <v>81.699999999999989</v>
      </c>
      <c r="D106" s="2"/>
    </row>
    <row r="107" spans="1:4" x14ac:dyDescent="0.2">
      <c r="A107" s="1" t="s">
        <v>12</v>
      </c>
      <c r="B107" s="1" t="str">
        <f>"2019010802"</f>
        <v>2019010802</v>
      </c>
      <c r="C107" s="2">
        <v>81</v>
      </c>
      <c r="D107" s="2"/>
    </row>
    <row r="108" spans="1:4" x14ac:dyDescent="0.2">
      <c r="A108" s="1" t="s">
        <v>12</v>
      </c>
      <c r="B108" s="1" t="str">
        <f>"2019012515"</f>
        <v>2019012515</v>
      </c>
      <c r="C108" s="2">
        <v>78.900000000000006</v>
      </c>
      <c r="D108" s="2"/>
    </row>
    <row r="109" spans="1:4" x14ac:dyDescent="0.2">
      <c r="A109" s="1" t="s">
        <v>12</v>
      </c>
      <c r="B109" s="1" t="str">
        <f>"2019010629"</f>
        <v>2019010629</v>
      </c>
      <c r="C109" s="2">
        <v>77</v>
      </c>
      <c r="D109" s="2"/>
    </row>
    <row r="110" spans="1:4" x14ac:dyDescent="0.2">
      <c r="A110" s="1" t="s">
        <v>12</v>
      </c>
      <c r="B110" s="1" t="str">
        <f>"2019011427"</f>
        <v>2019011427</v>
      </c>
      <c r="C110" s="2">
        <v>76.8</v>
      </c>
      <c r="D110" s="2"/>
    </row>
    <row r="111" spans="1:4" x14ac:dyDescent="0.2">
      <c r="A111" s="1" t="s">
        <v>12</v>
      </c>
      <c r="B111" s="1" t="str">
        <f>"2019010614"</f>
        <v>2019010614</v>
      </c>
      <c r="C111" s="2">
        <v>76.700000000000017</v>
      </c>
      <c r="D111" s="2"/>
    </row>
    <row r="112" spans="1:4" x14ac:dyDescent="0.2">
      <c r="A112" s="1" t="s">
        <v>12</v>
      </c>
      <c r="B112" s="1" t="str">
        <f>"2019012213"</f>
        <v>2019012213</v>
      </c>
      <c r="C112" s="2">
        <v>76.099999999999994</v>
      </c>
      <c r="D112" s="2"/>
    </row>
    <row r="113" spans="1:4" x14ac:dyDescent="0.2">
      <c r="A113" s="1" t="s">
        <v>12</v>
      </c>
      <c r="B113" s="1" t="str">
        <f>"2019012022"</f>
        <v>2019012022</v>
      </c>
      <c r="C113" s="2">
        <v>75.7</v>
      </c>
      <c r="D113" s="2"/>
    </row>
    <row r="114" spans="1:4" x14ac:dyDescent="0.2">
      <c r="A114" s="1" t="s">
        <v>12</v>
      </c>
      <c r="B114" s="1" t="str">
        <f>"2019011719"</f>
        <v>2019011719</v>
      </c>
      <c r="C114" s="2">
        <v>75.500000000000014</v>
      </c>
      <c r="D114" s="2"/>
    </row>
    <row r="115" spans="1:4" x14ac:dyDescent="0.2">
      <c r="A115" s="1" t="s">
        <v>12</v>
      </c>
      <c r="B115" s="1" t="str">
        <f>"2019011811"</f>
        <v>2019011811</v>
      </c>
      <c r="C115" s="2">
        <v>75.5</v>
      </c>
      <c r="D115" s="2"/>
    </row>
    <row r="116" spans="1:4" x14ac:dyDescent="0.2">
      <c r="A116" s="1" t="s">
        <v>12</v>
      </c>
      <c r="B116" s="1" t="str">
        <f>"2019012728"</f>
        <v>2019012728</v>
      </c>
      <c r="C116" s="2">
        <v>75.5</v>
      </c>
      <c r="D116" s="2"/>
    </row>
    <row r="117" spans="1:4" x14ac:dyDescent="0.2">
      <c r="A117" s="1" t="s">
        <v>12</v>
      </c>
      <c r="B117" s="1" t="str">
        <f>"2019010526"</f>
        <v>2019010526</v>
      </c>
      <c r="C117" s="2">
        <v>75.2</v>
      </c>
      <c r="D117" s="2"/>
    </row>
    <row r="118" spans="1:4" x14ac:dyDescent="0.2">
      <c r="A118" s="1" t="s">
        <v>12</v>
      </c>
      <c r="B118" s="1" t="str">
        <f>"2019012318"</f>
        <v>2019012318</v>
      </c>
      <c r="C118" s="2">
        <v>75</v>
      </c>
      <c r="D118" s="2"/>
    </row>
    <row r="119" spans="1:4" x14ac:dyDescent="0.2">
      <c r="A119" s="1" t="s">
        <v>12</v>
      </c>
      <c r="B119" s="1" t="str">
        <f>"2019011418"</f>
        <v>2019011418</v>
      </c>
      <c r="C119" s="2">
        <v>74.900000000000006</v>
      </c>
      <c r="D119" s="2"/>
    </row>
    <row r="120" spans="1:4" x14ac:dyDescent="0.2">
      <c r="A120" s="1" t="s">
        <v>12</v>
      </c>
      <c r="B120" s="1" t="str">
        <f>"2019010406"</f>
        <v>2019010406</v>
      </c>
      <c r="C120" s="2">
        <v>74.600000000000009</v>
      </c>
      <c r="D120" s="2"/>
    </row>
    <row r="121" spans="1:4" x14ac:dyDescent="0.2">
      <c r="A121" s="1" t="s">
        <v>12</v>
      </c>
      <c r="B121" s="1" t="str">
        <f>"2019012210"</f>
        <v>2019012210</v>
      </c>
      <c r="C121" s="2">
        <v>74.600000000000009</v>
      </c>
      <c r="D121" s="2"/>
    </row>
    <row r="122" spans="1:4" x14ac:dyDescent="0.2">
      <c r="A122" s="1" t="s">
        <v>12</v>
      </c>
      <c r="B122" s="1" t="str">
        <f>"2019013228"</f>
        <v>2019013228</v>
      </c>
      <c r="C122" s="2">
        <v>74.3</v>
      </c>
      <c r="D122" s="2"/>
    </row>
    <row r="123" spans="1:4" x14ac:dyDescent="0.2">
      <c r="A123" s="1" t="s">
        <v>12</v>
      </c>
      <c r="B123" s="1" t="str">
        <f>"2019013102"</f>
        <v>2019013102</v>
      </c>
      <c r="C123" s="2">
        <v>74.2</v>
      </c>
      <c r="D123" s="2"/>
    </row>
    <row r="124" spans="1:4" x14ac:dyDescent="0.2">
      <c r="A124" s="1" t="s">
        <v>12</v>
      </c>
      <c r="B124" s="1" t="str">
        <f>"2019011528"</f>
        <v>2019011528</v>
      </c>
      <c r="C124" s="2">
        <v>74.099999999999994</v>
      </c>
      <c r="D124" s="2"/>
    </row>
    <row r="125" spans="1:4" x14ac:dyDescent="0.2">
      <c r="A125" s="1" t="s">
        <v>12</v>
      </c>
      <c r="B125" s="1" t="str">
        <f>"2019010905"</f>
        <v>2019010905</v>
      </c>
      <c r="C125" s="2">
        <v>73.800000000000011</v>
      </c>
      <c r="D125" s="2"/>
    </row>
    <row r="126" spans="1:4" x14ac:dyDescent="0.2">
      <c r="A126" s="1" t="s">
        <v>12</v>
      </c>
      <c r="B126" s="1" t="str">
        <f>"2019012409"</f>
        <v>2019012409</v>
      </c>
      <c r="C126" s="2">
        <v>73.599999999999994</v>
      </c>
      <c r="D126" s="2"/>
    </row>
    <row r="127" spans="1:4" x14ac:dyDescent="0.2">
      <c r="A127" s="1" t="s">
        <v>12</v>
      </c>
      <c r="B127" s="1" t="str">
        <f>"2019012921"</f>
        <v>2019012921</v>
      </c>
      <c r="C127" s="2">
        <v>73.599999999999994</v>
      </c>
      <c r="D127" s="2"/>
    </row>
    <row r="128" spans="1:4" x14ac:dyDescent="0.2">
      <c r="A128" s="1" t="s">
        <v>12</v>
      </c>
      <c r="B128" s="1" t="str">
        <f>"2019011210"</f>
        <v>2019011210</v>
      </c>
      <c r="C128" s="2">
        <v>73.5</v>
      </c>
      <c r="D128" s="2"/>
    </row>
    <row r="129" spans="1:4" x14ac:dyDescent="0.2">
      <c r="A129" s="1" t="s">
        <v>12</v>
      </c>
      <c r="B129" s="1" t="str">
        <f>"2019011502"</f>
        <v>2019011502</v>
      </c>
      <c r="C129" s="2">
        <v>73.400000000000006</v>
      </c>
      <c r="D129" s="2"/>
    </row>
    <row r="130" spans="1:4" x14ac:dyDescent="0.2">
      <c r="A130" s="1" t="s">
        <v>12</v>
      </c>
      <c r="B130" s="1" t="str">
        <f>"2019012807"</f>
        <v>2019012807</v>
      </c>
      <c r="C130" s="2">
        <v>73.100000000000009</v>
      </c>
      <c r="D130" s="2"/>
    </row>
    <row r="131" spans="1:4" x14ac:dyDescent="0.2">
      <c r="A131" s="1" t="s">
        <v>12</v>
      </c>
      <c r="B131" s="1" t="str">
        <f>"2019011205"</f>
        <v>2019011205</v>
      </c>
      <c r="C131" s="2">
        <v>73</v>
      </c>
      <c r="D131" s="2"/>
    </row>
    <row r="132" spans="1:4" x14ac:dyDescent="0.2">
      <c r="A132" s="1" t="s">
        <v>12</v>
      </c>
      <c r="B132" s="1" t="str">
        <f>"2019011306"</f>
        <v>2019011306</v>
      </c>
      <c r="C132" s="2">
        <v>72.8</v>
      </c>
      <c r="D132" s="2"/>
    </row>
    <row r="133" spans="1:4" x14ac:dyDescent="0.2">
      <c r="A133" s="1" t="s">
        <v>12</v>
      </c>
      <c r="B133" s="1" t="str">
        <f>"2019011703"</f>
        <v>2019011703</v>
      </c>
      <c r="C133" s="2">
        <v>72.300000000000011</v>
      </c>
      <c r="D133" s="2"/>
    </row>
    <row r="134" spans="1:4" x14ac:dyDescent="0.2">
      <c r="A134" s="1" t="s">
        <v>12</v>
      </c>
      <c r="B134" s="1" t="str">
        <f>"2019012828"</f>
        <v>2019012828</v>
      </c>
      <c r="C134" s="2">
        <v>71.800000000000011</v>
      </c>
      <c r="D134" s="2"/>
    </row>
    <row r="135" spans="1:4" x14ac:dyDescent="0.2">
      <c r="A135" s="1" t="s">
        <v>12</v>
      </c>
      <c r="B135" s="1" t="str">
        <f>"2019011711"</f>
        <v>2019011711</v>
      </c>
      <c r="C135" s="2">
        <v>71.699999999999989</v>
      </c>
      <c r="D135" s="2"/>
    </row>
    <row r="136" spans="1:4" x14ac:dyDescent="0.2">
      <c r="A136" s="1" t="s">
        <v>12</v>
      </c>
      <c r="B136" s="1" t="str">
        <f>"2019011117"</f>
        <v>2019011117</v>
      </c>
      <c r="C136" s="2">
        <v>71.600000000000009</v>
      </c>
      <c r="D136" s="2"/>
    </row>
    <row r="137" spans="1:4" x14ac:dyDescent="0.2">
      <c r="A137" s="1" t="s">
        <v>12</v>
      </c>
      <c r="B137" s="1" t="str">
        <f>"2019011526"</f>
        <v>2019011526</v>
      </c>
      <c r="C137" s="2">
        <v>71.400000000000006</v>
      </c>
      <c r="D137" s="2"/>
    </row>
    <row r="138" spans="1:4" x14ac:dyDescent="0.2">
      <c r="A138" s="1" t="s">
        <v>12</v>
      </c>
      <c r="B138" s="1" t="str">
        <f>"2019012922"</f>
        <v>2019012922</v>
      </c>
      <c r="C138" s="2">
        <v>71.3</v>
      </c>
      <c r="D138" s="2"/>
    </row>
    <row r="139" spans="1:4" x14ac:dyDescent="0.2">
      <c r="A139" s="1" t="s">
        <v>12</v>
      </c>
      <c r="B139" s="1" t="str">
        <f>"2019012306"</f>
        <v>2019012306</v>
      </c>
      <c r="C139" s="2">
        <v>71</v>
      </c>
      <c r="D139" s="2"/>
    </row>
    <row r="140" spans="1:4" x14ac:dyDescent="0.2">
      <c r="A140" s="1" t="s">
        <v>12</v>
      </c>
      <c r="B140" s="1" t="str">
        <f>"2019013028"</f>
        <v>2019013028</v>
      </c>
      <c r="C140" s="2">
        <v>71</v>
      </c>
      <c r="D140" s="2"/>
    </row>
    <row r="141" spans="1:4" x14ac:dyDescent="0.2">
      <c r="A141" s="1" t="s">
        <v>12</v>
      </c>
      <c r="B141" s="1" t="str">
        <f>"2019010602"</f>
        <v>2019010602</v>
      </c>
      <c r="C141" s="2">
        <v>70.899999999999991</v>
      </c>
      <c r="D141" s="2"/>
    </row>
    <row r="142" spans="1:4" x14ac:dyDescent="0.2">
      <c r="A142" s="1" t="s">
        <v>12</v>
      </c>
      <c r="B142" s="1" t="str">
        <f>"2019011303"</f>
        <v>2019011303</v>
      </c>
      <c r="C142" s="2">
        <v>70.899999999999991</v>
      </c>
      <c r="D142" s="2"/>
    </row>
    <row r="143" spans="1:4" x14ac:dyDescent="0.2">
      <c r="A143" s="1" t="s">
        <v>12</v>
      </c>
      <c r="B143" s="1" t="str">
        <f>"2019011107"</f>
        <v>2019011107</v>
      </c>
      <c r="C143" s="2">
        <v>70.8</v>
      </c>
      <c r="D143" s="2"/>
    </row>
    <row r="144" spans="1:4" x14ac:dyDescent="0.2">
      <c r="A144" s="1" t="s">
        <v>12</v>
      </c>
      <c r="B144" s="1" t="str">
        <f>"2019012621"</f>
        <v>2019012621</v>
      </c>
      <c r="C144" s="2">
        <v>70.7</v>
      </c>
      <c r="D144" s="2"/>
    </row>
    <row r="145" spans="1:4" x14ac:dyDescent="0.2">
      <c r="A145" s="1" t="s">
        <v>12</v>
      </c>
      <c r="B145" s="1" t="str">
        <f>"2019010226"</f>
        <v>2019010226</v>
      </c>
      <c r="C145" s="2">
        <v>70.400000000000006</v>
      </c>
      <c r="D145" s="2"/>
    </row>
    <row r="146" spans="1:4" x14ac:dyDescent="0.2">
      <c r="A146" s="1" t="s">
        <v>12</v>
      </c>
      <c r="B146" s="1" t="str">
        <f>"2019011723"</f>
        <v>2019011723</v>
      </c>
      <c r="C146" s="2">
        <v>70.2</v>
      </c>
      <c r="D146" s="2"/>
    </row>
    <row r="147" spans="1:4" x14ac:dyDescent="0.2">
      <c r="A147" s="1" t="s">
        <v>12</v>
      </c>
      <c r="B147" s="1" t="str">
        <f>"2019011208"</f>
        <v>2019011208</v>
      </c>
      <c r="C147" s="2">
        <v>70.100000000000009</v>
      </c>
      <c r="D147" s="2"/>
    </row>
    <row r="148" spans="1:4" x14ac:dyDescent="0.2">
      <c r="A148" s="1" t="s">
        <v>12</v>
      </c>
      <c r="B148" s="1" t="str">
        <f>"2019013128"</f>
        <v>2019013128</v>
      </c>
      <c r="C148" s="2">
        <v>70</v>
      </c>
      <c r="D148" s="2"/>
    </row>
    <row r="149" spans="1:4" x14ac:dyDescent="0.2">
      <c r="A149" s="1" t="s">
        <v>12</v>
      </c>
      <c r="B149" s="1" t="str">
        <f>"2019011624"</f>
        <v>2019011624</v>
      </c>
      <c r="C149" s="2">
        <v>69.900000000000006</v>
      </c>
      <c r="D149" s="2"/>
    </row>
    <row r="150" spans="1:4" x14ac:dyDescent="0.2">
      <c r="A150" s="1" t="s">
        <v>12</v>
      </c>
      <c r="B150" s="1" t="str">
        <f>"2019012908"</f>
        <v>2019012908</v>
      </c>
      <c r="C150" s="2">
        <v>69.900000000000006</v>
      </c>
      <c r="D150" s="2"/>
    </row>
    <row r="151" spans="1:4" x14ac:dyDescent="0.2">
      <c r="A151" s="1" t="s">
        <v>12</v>
      </c>
      <c r="B151" s="1" t="str">
        <f>"2019012102"</f>
        <v>2019012102</v>
      </c>
      <c r="C151" s="2">
        <v>69.8</v>
      </c>
      <c r="D151" s="2"/>
    </row>
    <row r="152" spans="1:4" x14ac:dyDescent="0.2">
      <c r="A152" s="1" t="s">
        <v>12</v>
      </c>
      <c r="B152" s="1" t="str">
        <f>"2019012317"</f>
        <v>2019012317</v>
      </c>
      <c r="C152" s="2">
        <v>69.8</v>
      </c>
      <c r="D152" s="2"/>
    </row>
    <row r="153" spans="1:4" x14ac:dyDescent="0.2">
      <c r="A153" s="1" t="s">
        <v>12</v>
      </c>
      <c r="B153" s="1" t="str">
        <f>"2019012627"</f>
        <v>2019012627</v>
      </c>
      <c r="C153" s="2">
        <v>69.300000000000011</v>
      </c>
      <c r="D153" s="2"/>
    </row>
    <row r="154" spans="1:4" x14ac:dyDescent="0.2">
      <c r="A154" s="1" t="s">
        <v>12</v>
      </c>
      <c r="B154" s="1" t="str">
        <f>"2019010820"</f>
        <v>2019010820</v>
      </c>
      <c r="C154" s="2">
        <v>69.099999999999994</v>
      </c>
      <c r="D154" s="2"/>
    </row>
    <row r="155" spans="1:4" x14ac:dyDescent="0.2">
      <c r="A155" s="1" t="s">
        <v>12</v>
      </c>
      <c r="B155" s="1" t="str">
        <f>"2019011104"</f>
        <v>2019011104</v>
      </c>
      <c r="C155" s="2">
        <v>69.099999999999994</v>
      </c>
      <c r="D155" s="2"/>
    </row>
    <row r="156" spans="1:4" x14ac:dyDescent="0.2">
      <c r="A156" s="1" t="s">
        <v>12</v>
      </c>
      <c r="B156" s="1" t="str">
        <f>"2019010126"</f>
        <v>2019010126</v>
      </c>
      <c r="C156" s="2">
        <v>69</v>
      </c>
      <c r="D156" s="2"/>
    </row>
    <row r="157" spans="1:4" x14ac:dyDescent="0.2">
      <c r="A157" s="1" t="s">
        <v>12</v>
      </c>
      <c r="B157" s="1" t="str">
        <f>"2019012204"</f>
        <v>2019012204</v>
      </c>
      <c r="C157" s="2">
        <v>68.8</v>
      </c>
      <c r="D157" s="2"/>
    </row>
    <row r="158" spans="1:4" x14ac:dyDescent="0.2">
      <c r="A158" s="1" t="s">
        <v>12</v>
      </c>
      <c r="B158" s="1" t="str">
        <f>"2019012905"</f>
        <v>2019012905</v>
      </c>
      <c r="C158" s="2">
        <v>68.8</v>
      </c>
      <c r="D158" s="2"/>
    </row>
    <row r="159" spans="1:4" x14ac:dyDescent="0.2">
      <c r="A159" s="1" t="s">
        <v>12</v>
      </c>
      <c r="B159" s="1" t="str">
        <f>"2019013124"</f>
        <v>2019013124</v>
      </c>
      <c r="C159" s="2">
        <v>68.8</v>
      </c>
      <c r="D159" s="2"/>
    </row>
    <row r="160" spans="1:4" x14ac:dyDescent="0.2">
      <c r="A160" s="1" t="s">
        <v>12</v>
      </c>
      <c r="B160" s="1" t="str">
        <f>"2019011106"</f>
        <v>2019011106</v>
      </c>
      <c r="C160" s="2">
        <v>68.400000000000006</v>
      </c>
      <c r="D160" s="2"/>
    </row>
    <row r="161" spans="1:4" x14ac:dyDescent="0.2">
      <c r="A161" s="1" t="s">
        <v>12</v>
      </c>
      <c r="B161" s="1" t="str">
        <f>"2019011416"</f>
        <v>2019011416</v>
      </c>
      <c r="C161" s="2">
        <v>67.900000000000006</v>
      </c>
      <c r="D161" s="2"/>
    </row>
    <row r="162" spans="1:4" x14ac:dyDescent="0.2">
      <c r="A162" s="1" t="s">
        <v>12</v>
      </c>
      <c r="B162" s="1" t="str">
        <f>"2019010222"</f>
        <v>2019010222</v>
      </c>
      <c r="C162" s="2">
        <v>67.599999999999994</v>
      </c>
      <c r="D162" s="2"/>
    </row>
    <row r="163" spans="1:4" x14ac:dyDescent="0.2">
      <c r="A163" s="1" t="s">
        <v>12</v>
      </c>
      <c r="B163" s="1" t="str">
        <f>"2019012314"</f>
        <v>2019012314</v>
      </c>
      <c r="C163" s="2">
        <v>67.599999999999994</v>
      </c>
      <c r="D163" s="2"/>
    </row>
    <row r="164" spans="1:4" x14ac:dyDescent="0.2">
      <c r="A164" s="1" t="s">
        <v>12</v>
      </c>
      <c r="B164" s="1" t="str">
        <f>"2019012424"</f>
        <v>2019012424</v>
      </c>
      <c r="C164" s="2">
        <v>67.5</v>
      </c>
      <c r="D164" s="2"/>
    </row>
    <row r="165" spans="1:4" x14ac:dyDescent="0.2">
      <c r="A165" s="1" t="s">
        <v>12</v>
      </c>
      <c r="B165" s="1" t="str">
        <f>"2019012929"</f>
        <v>2019012929</v>
      </c>
      <c r="C165" s="2">
        <v>67.5</v>
      </c>
      <c r="D165" s="2"/>
    </row>
    <row r="166" spans="1:4" x14ac:dyDescent="0.2">
      <c r="A166" s="1" t="s">
        <v>12</v>
      </c>
      <c r="B166" s="1" t="str">
        <f>"2019011404"</f>
        <v>2019011404</v>
      </c>
      <c r="C166" s="2">
        <v>67.400000000000006</v>
      </c>
      <c r="D166" s="2"/>
    </row>
    <row r="167" spans="1:4" x14ac:dyDescent="0.2">
      <c r="A167" s="1" t="s">
        <v>12</v>
      </c>
      <c r="B167" s="1" t="str">
        <f>"2019012714"</f>
        <v>2019012714</v>
      </c>
      <c r="C167" s="2">
        <v>67.400000000000006</v>
      </c>
      <c r="D167" s="2"/>
    </row>
    <row r="168" spans="1:4" x14ac:dyDescent="0.2">
      <c r="A168" s="1" t="s">
        <v>12</v>
      </c>
      <c r="B168" s="1" t="str">
        <f>"2019010908"</f>
        <v>2019010908</v>
      </c>
      <c r="C168" s="2">
        <v>67.2</v>
      </c>
      <c r="D168" s="2"/>
    </row>
    <row r="169" spans="1:4" x14ac:dyDescent="0.2">
      <c r="A169" s="1" t="s">
        <v>12</v>
      </c>
      <c r="B169" s="1" t="str">
        <f>"2019012128"</f>
        <v>2019012128</v>
      </c>
      <c r="C169" s="2">
        <v>67.100000000000009</v>
      </c>
      <c r="D169" s="2"/>
    </row>
    <row r="170" spans="1:4" x14ac:dyDescent="0.2">
      <c r="A170" s="1" t="s">
        <v>12</v>
      </c>
      <c r="B170" s="1" t="str">
        <f>"2019010520"</f>
        <v>2019010520</v>
      </c>
      <c r="C170" s="2">
        <v>66.900000000000006</v>
      </c>
      <c r="D170" s="2"/>
    </row>
    <row r="171" spans="1:4" x14ac:dyDescent="0.2">
      <c r="A171" s="1" t="s">
        <v>12</v>
      </c>
      <c r="B171" s="1" t="str">
        <f>"2019013213"</f>
        <v>2019013213</v>
      </c>
      <c r="C171" s="2">
        <v>66.900000000000006</v>
      </c>
      <c r="D171" s="2"/>
    </row>
    <row r="172" spans="1:4" x14ac:dyDescent="0.2">
      <c r="A172" s="1" t="s">
        <v>12</v>
      </c>
      <c r="B172" s="1" t="str">
        <f>"2019011206"</f>
        <v>2019011206</v>
      </c>
      <c r="C172" s="2">
        <v>66.8</v>
      </c>
      <c r="D172" s="2"/>
    </row>
    <row r="173" spans="1:4" x14ac:dyDescent="0.2">
      <c r="A173" s="1" t="s">
        <v>12</v>
      </c>
      <c r="B173" s="1" t="str">
        <f>"2019012007"</f>
        <v>2019012007</v>
      </c>
      <c r="C173" s="2">
        <v>66.5</v>
      </c>
      <c r="D173" s="2"/>
    </row>
    <row r="174" spans="1:4" x14ac:dyDescent="0.2">
      <c r="A174" s="1" t="s">
        <v>12</v>
      </c>
      <c r="B174" s="1" t="str">
        <f>"2019012403"</f>
        <v>2019012403</v>
      </c>
      <c r="C174" s="2">
        <v>66.5</v>
      </c>
      <c r="D174" s="2"/>
    </row>
    <row r="175" spans="1:4" x14ac:dyDescent="0.2">
      <c r="A175" s="1" t="s">
        <v>12</v>
      </c>
      <c r="B175" s="1" t="str">
        <f>"2019012811"</f>
        <v>2019012811</v>
      </c>
      <c r="C175" s="2">
        <v>66.5</v>
      </c>
      <c r="D175" s="2"/>
    </row>
    <row r="176" spans="1:4" x14ac:dyDescent="0.2">
      <c r="A176" s="1" t="s">
        <v>12</v>
      </c>
      <c r="B176" s="1" t="str">
        <f>"2019012522"</f>
        <v>2019012522</v>
      </c>
      <c r="C176" s="2">
        <v>66.400000000000006</v>
      </c>
      <c r="D176" s="2"/>
    </row>
    <row r="177" spans="1:4" x14ac:dyDescent="0.2">
      <c r="A177" s="1" t="s">
        <v>12</v>
      </c>
      <c r="B177" s="1" t="str">
        <f>"2019011621"</f>
        <v>2019011621</v>
      </c>
      <c r="C177" s="2">
        <v>66.300000000000011</v>
      </c>
      <c r="D177" s="2"/>
    </row>
    <row r="178" spans="1:4" x14ac:dyDescent="0.2">
      <c r="A178" s="1" t="s">
        <v>12</v>
      </c>
      <c r="B178" s="1" t="str">
        <f>"2019011130"</f>
        <v>2019011130</v>
      </c>
      <c r="C178" s="2">
        <v>66.3</v>
      </c>
      <c r="D178" s="2"/>
    </row>
    <row r="179" spans="1:4" x14ac:dyDescent="0.2">
      <c r="A179" s="1" t="s">
        <v>12</v>
      </c>
      <c r="B179" s="1" t="str">
        <f>"2019010122"</f>
        <v>2019010122</v>
      </c>
      <c r="C179" s="2">
        <v>66.2</v>
      </c>
      <c r="D179" s="2"/>
    </row>
    <row r="180" spans="1:4" x14ac:dyDescent="0.2">
      <c r="A180" s="1" t="s">
        <v>12</v>
      </c>
      <c r="B180" s="1" t="str">
        <f>"2019012428"</f>
        <v>2019012428</v>
      </c>
      <c r="C180" s="2">
        <v>66.2</v>
      </c>
      <c r="D180" s="2"/>
    </row>
    <row r="181" spans="1:4" x14ac:dyDescent="0.2">
      <c r="A181" s="1" t="s">
        <v>12</v>
      </c>
      <c r="B181" s="1" t="str">
        <f>"2019010408"</f>
        <v>2019010408</v>
      </c>
      <c r="C181" s="2">
        <v>66.100000000000009</v>
      </c>
      <c r="D181" s="2"/>
    </row>
    <row r="182" spans="1:4" x14ac:dyDescent="0.2">
      <c r="A182" s="1" t="s">
        <v>12</v>
      </c>
      <c r="B182" s="1" t="str">
        <f>"2019011620"</f>
        <v>2019011620</v>
      </c>
      <c r="C182" s="2">
        <v>66.099999999999994</v>
      </c>
      <c r="D182" s="2"/>
    </row>
    <row r="183" spans="1:4" x14ac:dyDescent="0.2">
      <c r="A183" s="1" t="s">
        <v>12</v>
      </c>
      <c r="B183" s="1" t="str">
        <f>"2019011421"</f>
        <v>2019011421</v>
      </c>
      <c r="C183" s="2">
        <v>66</v>
      </c>
      <c r="D183" s="2"/>
    </row>
    <row r="184" spans="1:4" x14ac:dyDescent="0.2">
      <c r="A184" s="1" t="s">
        <v>12</v>
      </c>
      <c r="B184" s="1" t="str">
        <f>"2019013115"</f>
        <v>2019013115</v>
      </c>
      <c r="C184" s="2">
        <v>65.900000000000006</v>
      </c>
      <c r="D184" s="2"/>
    </row>
    <row r="185" spans="1:4" x14ac:dyDescent="0.2">
      <c r="A185" s="1" t="s">
        <v>12</v>
      </c>
      <c r="B185" s="1" t="str">
        <f>"2019010823"</f>
        <v>2019010823</v>
      </c>
      <c r="C185" s="2">
        <v>65.8</v>
      </c>
      <c r="D185" s="2"/>
    </row>
    <row r="186" spans="1:4" x14ac:dyDescent="0.2">
      <c r="A186" s="1" t="s">
        <v>12</v>
      </c>
      <c r="B186" s="1" t="str">
        <f>"2019011823"</f>
        <v>2019011823</v>
      </c>
      <c r="C186" s="2">
        <v>65.8</v>
      </c>
      <c r="D186" s="2"/>
    </row>
    <row r="187" spans="1:4" x14ac:dyDescent="0.2">
      <c r="A187" s="1" t="s">
        <v>12</v>
      </c>
      <c r="B187" s="1" t="str">
        <f>"2019010622"</f>
        <v>2019010622</v>
      </c>
      <c r="C187" s="2">
        <v>65.7</v>
      </c>
      <c r="D187" s="2"/>
    </row>
    <row r="188" spans="1:4" x14ac:dyDescent="0.2">
      <c r="A188" s="1" t="s">
        <v>12</v>
      </c>
      <c r="B188" s="1" t="str">
        <f>"2019011503"</f>
        <v>2019011503</v>
      </c>
      <c r="C188" s="2">
        <v>65.7</v>
      </c>
      <c r="D188" s="2"/>
    </row>
    <row r="189" spans="1:4" x14ac:dyDescent="0.2">
      <c r="A189" s="1" t="s">
        <v>12</v>
      </c>
      <c r="B189" s="1" t="str">
        <f>"2019012503"</f>
        <v>2019012503</v>
      </c>
      <c r="C189" s="2">
        <v>65.7</v>
      </c>
      <c r="D189" s="2"/>
    </row>
    <row r="190" spans="1:4" x14ac:dyDescent="0.2">
      <c r="A190" s="1" t="s">
        <v>12</v>
      </c>
      <c r="B190" s="1" t="str">
        <f>"2019012417"</f>
        <v>2019012417</v>
      </c>
      <c r="C190" s="2">
        <v>65.400000000000006</v>
      </c>
      <c r="D190" s="2"/>
    </row>
    <row r="191" spans="1:4" x14ac:dyDescent="0.2">
      <c r="A191" s="1" t="s">
        <v>12</v>
      </c>
      <c r="B191" s="1" t="str">
        <f>"2019012313"</f>
        <v>2019012313</v>
      </c>
      <c r="C191" s="2">
        <v>65.3</v>
      </c>
      <c r="D191" s="2"/>
    </row>
    <row r="192" spans="1:4" x14ac:dyDescent="0.2">
      <c r="A192" s="1" t="s">
        <v>12</v>
      </c>
      <c r="B192" s="1" t="str">
        <f>"2019011025"</f>
        <v>2019011025</v>
      </c>
      <c r="C192" s="2">
        <v>65.2</v>
      </c>
      <c r="D192" s="2"/>
    </row>
    <row r="193" spans="1:4" x14ac:dyDescent="0.2">
      <c r="A193" s="1" t="s">
        <v>12</v>
      </c>
      <c r="B193" s="1" t="str">
        <f>"2019011317"</f>
        <v>2019011317</v>
      </c>
      <c r="C193" s="2">
        <v>65.2</v>
      </c>
      <c r="D193" s="2"/>
    </row>
    <row r="194" spans="1:4" x14ac:dyDescent="0.2">
      <c r="A194" s="1" t="s">
        <v>12</v>
      </c>
      <c r="B194" s="1" t="str">
        <f>"2019012722"</f>
        <v>2019012722</v>
      </c>
      <c r="C194" s="2">
        <v>65.2</v>
      </c>
      <c r="D194" s="2"/>
    </row>
    <row r="195" spans="1:4" x14ac:dyDescent="0.2">
      <c r="A195" s="1" t="s">
        <v>12</v>
      </c>
      <c r="B195" s="1" t="str">
        <f>"2019011909"</f>
        <v>2019011909</v>
      </c>
      <c r="C195" s="2">
        <v>65.099999999999994</v>
      </c>
      <c r="D195" s="2"/>
    </row>
    <row r="196" spans="1:4" x14ac:dyDescent="0.2">
      <c r="A196" s="1" t="s">
        <v>12</v>
      </c>
      <c r="B196" s="1" t="str">
        <f>"2019010412"</f>
        <v>2019010412</v>
      </c>
      <c r="C196" s="2">
        <v>64.900000000000006</v>
      </c>
      <c r="D196" s="2"/>
    </row>
    <row r="197" spans="1:4" x14ac:dyDescent="0.2">
      <c r="A197" s="1" t="s">
        <v>12</v>
      </c>
      <c r="B197" s="1" t="str">
        <f>"2019012220"</f>
        <v>2019012220</v>
      </c>
      <c r="C197" s="2">
        <v>64.8</v>
      </c>
      <c r="D197" s="2"/>
    </row>
    <row r="198" spans="1:4" x14ac:dyDescent="0.2">
      <c r="A198" s="1" t="s">
        <v>12</v>
      </c>
      <c r="B198" s="1" t="str">
        <f>"2019012712"</f>
        <v>2019012712</v>
      </c>
      <c r="C198" s="2">
        <v>64.8</v>
      </c>
      <c r="D198" s="2"/>
    </row>
    <row r="199" spans="1:4" x14ac:dyDescent="0.2">
      <c r="A199" s="1" t="s">
        <v>12</v>
      </c>
      <c r="B199" s="1" t="str">
        <f>"2019010903"</f>
        <v>2019010903</v>
      </c>
      <c r="C199" s="2">
        <v>64.5</v>
      </c>
      <c r="D199" s="2"/>
    </row>
    <row r="200" spans="1:4" x14ac:dyDescent="0.2">
      <c r="A200" s="1" t="s">
        <v>12</v>
      </c>
      <c r="B200" s="1" t="str">
        <f>"2019011406"</f>
        <v>2019011406</v>
      </c>
      <c r="C200" s="2">
        <v>64.5</v>
      </c>
      <c r="D200" s="2"/>
    </row>
    <row r="201" spans="1:4" x14ac:dyDescent="0.2">
      <c r="A201" s="1" t="s">
        <v>12</v>
      </c>
      <c r="B201" s="1" t="str">
        <f>"2019012713"</f>
        <v>2019012713</v>
      </c>
      <c r="C201" s="2">
        <v>64.3</v>
      </c>
      <c r="D201" s="2"/>
    </row>
    <row r="202" spans="1:4" x14ac:dyDescent="0.2">
      <c r="A202" s="1" t="s">
        <v>12</v>
      </c>
      <c r="B202" s="1" t="str">
        <f>"2019011419"</f>
        <v>2019011419</v>
      </c>
      <c r="C202" s="2">
        <v>64</v>
      </c>
      <c r="D202" s="2"/>
    </row>
    <row r="203" spans="1:4" x14ac:dyDescent="0.2">
      <c r="A203" s="1" t="s">
        <v>12</v>
      </c>
      <c r="B203" s="1" t="str">
        <f>"2019012001"</f>
        <v>2019012001</v>
      </c>
      <c r="C203" s="2">
        <v>63.9</v>
      </c>
      <c r="D203" s="2"/>
    </row>
    <row r="204" spans="1:4" x14ac:dyDescent="0.2">
      <c r="A204" s="1" t="s">
        <v>12</v>
      </c>
      <c r="B204" s="1" t="str">
        <f>"2019012202"</f>
        <v>2019012202</v>
      </c>
      <c r="C204" s="2">
        <v>63.9</v>
      </c>
      <c r="D204" s="2"/>
    </row>
    <row r="205" spans="1:4" x14ac:dyDescent="0.2">
      <c r="A205" s="1" t="s">
        <v>12</v>
      </c>
      <c r="B205" s="1" t="str">
        <f>"2019010515"</f>
        <v>2019010515</v>
      </c>
      <c r="C205" s="2">
        <v>63.8</v>
      </c>
      <c r="D205" s="2"/>
    </row>
    <row r="206" spans="1:4" x14ac:dyDescent="0.2">
      <c r="A206" s="1" t="s">
        <v>12</v>
      </c>
      <c r="B206" s="1" t="str">
        <f>"2019013002"</f>
        <v>2019013002</v>
      </c>
      <c r="C206" s="2">
        <v>63.6</v>
      </c>
      <c r="D206" s="2"/>
    </row>
    <row r="207" spans="1:4" x14ac:dyDescent="0.2">
      <c r="A207" s="1" t="s">
        <v>12</v>
      </c>
      <c r="B207" s="1" t="str">
        <f>"2019010923"</f>
        <v>2019010923</v>
      </c>
      <c r="C207" s="2">
        <v>63.5</v>
      </c>
      <c r="D207" s="2"/>
    </row>
    <row r="208" spans="1:4" x14ac:dyDescent="0.2">
      <c r="A208" s="1" t="s">
        <v>12</v>
      </c>
      <c r="B208" s="1" t="str">
        <f>"2019010709"</f>
        <v>2019010709</v>
      </c>
      <c r="C208" s="2">
        <v>63.400000000000006</v>
      </c>
      <c r="D208" s="2"/>
    </row>
    <row r="209" spans="1:4" x14ac:dyDescent="0.2">
      <c r="A209" s="1" t="s">
        <v>12</v>
      </c>
      <c r="B209" s="1" t="str">
        <f>"2019010717"</f>
        <v>2019010717</v>
      </c>
      <c r="C209" s="2">
        <v>63.400000000000006</v>
      </c>
      <c r="D209" s="2"/>
    </row>
    <row r="210" spans="1:4" x14ac:dyDescent="0.2">
      <c r="A210" s="1" t="s">
        <v>12</v>
      </c>
      <c r="B210" s="1" t="str">
        <f>"2019011929"</f>
        <v>2019011929</v>
      </c>
      <c r="C210" s="2">
        <v>63.400000000000006</v>
      </c>
      <c r="D210" s="2"/>
    </row>
    <row r="211" spans="1:4" x14ac:dyDescent="0.2">
      <c r="A211" s="1" t="s">
        <v>12</v>
      </c>
      <c r="B211" s="1" t="str">
        <f>"2019011403"</f>
        <v>2019011403</v>
      </c>
      <c r="C211" s="2">
        <v>63.3</v>
      </c>
      <c r="D211" s="2"/>
    </row>
    <row r="212" spans="1:4" x14ac:dyDescent="0.2">
      <c r="A212" s="1" t="s">
        <v>12</v>
      </c>
      <c r="B212" s="1" t="str">
        <f>"2019011914"</f>
        <v>2019011914</v>
      </c>
      <c r="C212" s="2">
        <v>63.2</v>
      </c>
      <c r="D212" s="2"/>
    </row>
    <row r="213" spans="1:4" x14ac:dyDescent="0.2">
      <c r="A213" s="1" t="s">
        <v>12</v>
      </c>
      <c r="B213" s="1" t="str">
        <f>"2019012113"</f>
        <v>2019012113</v>
      </c>
      <c r="C213" s="2">
        <v>63.2</v>
      </c>
      <c r="D213" s="2"/>
    </row>
    <row r="214" spans="1:4" x14ac:dyDescent="0.2">
      <c r="A214" s="1" t="s">
        <v>12</v>
      </c>
      <c r="B214" s="1" t="str">
        <f>"2019015415"</f>
        <v>2019015415</v>
      </c>
      <c r="C214" s="2">
        <v>63.2</v>
      </c>
      <c r="D214" s="2"/>
    </row>
    <row r="215" spans="1:4" x14ac:dyDescent="0.2">
      <c r="A215" s="1" t="s">
        <v>12</v>
      </c>
      <c r="B215" s="1" t="str">
        <f>"2019012415"</f>
        <v>2019012415</v>
      </c>
      <c r="C215" s="2">
        <v>63</v>
      </c>
      <c r="D215" s="2"/>
    </row>
    <row r="216" spans="1:4" x14ac:dyDescent="0.2">
      <c r="A216" s="1" t="s">
        <v>12</v>
      </c>
      <c r="B216" s="1" t="str">
        <f>"2019010502"</f>
        <v>2019010502</v>
      </c>
      <c r="C216" s="2">
        <v>62.900000000000006</v>
      </c>
      <c r="D216" s="2"/>
    </row>
    <row r="217" spans="1:4" x14ac:dyDescent="0.2">
      <c r="A217" s="1" t="s">
        <v>12</v>
      </c>
      <c r="B217" s="1" t="str">
        <f>"2019010425"</f>
        <v>2019010425</v>
      </c>
      <c r="C217" s="2">
        <v>62.7</v>
      </c>
      <c r="D217" s="2"/>
    </row>
    <row r="218" spans="1:4" x14ac:dyDescent="0.2">
      <c r="A218" s="1" t="s">
        <v>12</v>
      </c>
      <c r="B218" s="1" t="str">
        <f>"2019012125"</f>
        <v>2019012125</v>
      </c>
      <c r="C218" s="2">
        <v>62.7</v>
      </c>
      <c r="D218" s="2"/>
    </row>
    <row r="219" spans="1:4" x14ac:dyDescent="0.2">
      <c r="A219" s="1" t="s">
        <v>12</v>
      </c>
      <c r="B219" s="1" t="str">
        <f>"2019012327"</f>
        <v>2019012327</v>
      </c>
      <c r="C219" s="2">
        <v>62.7</v>
      </c>
      <c r="D219" s="2"/>
    </row>
    <row r="220" spans="1:4" x14ac:dyDescent="0.2">
      <c r="A220" s="1" t="s">
        <v>12</v>
      </c>
      <c r="B220" s="1" t="str">
        <f>"2019013202"</f>
        <v>2019013202</v>
      </c>
      <c r="C220" s="2">
        <v>62.7</v>
      </c>
      <c r="D220" s="2"/>
    </row>
    <row r="221" spans="1:4" x14ac:dyDescent="0.2">
      <c r="A221" s="1" t="s">
        <v>12</v>
      </c>
      <c r="B221" s="1" t="str">
        <f>"2019011805"</f>
        <v>2019011805</v>
      </c>
      <c r="C221" s="2">
        <v>62.3</v>
      </c>
      <c r="D221" s="2"/>
    </row>
    <row r="222" spans="1:4" x14ac:dyDescent="0.2">
      <c r="A222" s="1" t="s">
        <v>12</v>
      </c>
      <c r="B222" s="1" t="str">
        <f>"2019011213"</f>
        <v>2019011213</v>
      </c>
      <c r="C222" s="2">
        <v>62.100000000000009</v>
      </c>
      <c r="D222" s="2"/>
    </row>
    <row r="223" spans="1:4" x14ac:dyDescent="0.2">
      <c r="A223" s="1" t="s">
        <v>12</v>
      </c>
      <c r="B223" s="1" t="str">
        <f>"2019013005"</f>
        <v>2019013005</v>
      </c>
      <c r="C223" s="2">
        <v>62.1</v>
      </c>
      <c r="D223" s="2"/>
    </row>
    <row r="224" spans="1:4" x14ac:dyDescent="0.2">
      <c r="A224" s="1" t="s">
        <v>12</v>
      </c>
      <c r="B224" s="1" t="str">
        <f>"2019012111"</f>
        <v>2019012111</v>
      </c>
      <c r="C224" s="2">
        <v>61.8</v>
      </c>
      <c r="D224" s="2"/>
    </row>
    <row r="225" spans="1:4" x14ac:dyDescent="0.2">
      <c r="A225" s="1" t="s">
        <v>12</v>
      </c>
      <c r="B225" s="1" t="str">
        <f>"2019010430"</f>
        <v>2019010430</v>
      </c>
      <c r="C225" s="2">
        <v>61.7</v>
      </c>
      <c r="D225" s="2"/>
    </row>
    <row r="226" spans="1:4" x14ac:dyDescent="0.2">
      <c r="A226" s="1" t="s">
        <v>12</v>
      </c>
      <c r="B226" s="1" t="str">
        <f>"2019013121"</f>
        <v>2019013121</v>
      </c>
      <c r="C226" s="2">
        <v>61.7</v>
      </c>
      <c r="D226" s="2"/>
    </row>
    <row r="227" spans="1:4" x14ac:dyDescent="0.2">
      <c r="A227" s="1" t="s">
        <v>12</v>
      </c>
      <c r="B227" s="1" t="str">
        <f>"2019010208"</f>
        <v>2019010208</v>
      </c>
      <c r="C227" s="2">
        <v>61.600000000000009</v>
      </c>
      <c r="D227" s="2"/>
    </row>
    <row r="228" spans="1:4" x14ac:dyDescent="0.2">
      <c r="A228" s="1" t="s">
        <v>12</v>
      </c>
      <c r="B228" s="1" t="str">
        <f>"2019010403"</f>
        <v>2019010403</v>
      </c>
      <c r="C228" s="2">
        <v>61.600000000000009</v>
      </c>
      <c r="D228" s="2"/>
    </row>
    <row r="229" spans="1:4" x14ac:dyDescent="0.2">
      <c r="A229" s="1" t="s">
        <v>12</v>
      </c>
      <c r="B229" s="1" t="str">
        <f>"2019010417"</f>
        <v>2019010417</v>
      </c>
      <c r="C229" s="2">
        <v>61.600000000000009</v>
      </c>
      <c r="D229" s="2"/>
    </row>
    <row r="230" spans="1:4" x14ac:dyDescent="0.2">
      <c r="A230" s="1" t="s">
        <v>12</v>
      </c>
      <c r="B230" s="1" t="str">
        <f>"2019010914"</f>
        <v>2019010914</v>
      </c>
      <c r="C230" s="2">
        <v>61.600000000000009</v>
      </c>
      <c r="D230" s="2"/>
    </row>
    <row r="231" spans="1:4" x14ac:dyDescent="0.2">
      <c r="A231" s="1" t="s">
        <v>12</v>
      </c>
      <c r="B231" s="1" t="str">
        <f>"2019013030"</f>
        <v>2019013030</v>
      </c>
      <c r="C231" s="2">
        <v>61.5</v>
      </c>
      <c r="D231" s="2"/>
    </row>
    <row r="232" spans="1:4" x14ac:dyDescent="0.2">
      <c r="A232" s="1" t="s">
        <v>12</v>
      </c>
      <c r="B232" s="1" t="str">
        <f>"2019013020"</f>
        <v>2019013020</v>
      </c>
      <c r="C232" s="2">
        <v>61.400000000000006</v>
      </c>
      <c r="D232" s="2"/>
    </row>
    <row r="233" spans="1:4" x14ac:dyDescent="0.2">
      <c r="A233" s="1" t="s">
        <v>12</v>
      </c>
      <c r="B233" s="1" t="str">
        <f>"2019010115"</f>
        <v>2019010115</v>
      </c>
      <c r="C233" s="2">
        <v>61.2</v>
      </c>
      <c r="D233" s="2"/>
    </row>
    <row r="234" spans="1:4" x14ac:dyDescent="0.2">
      <c r="A234" s="1" t="s">
        <v>12</v>
      </c>
      <c r="B234" s="1" t="str">
        <f>"2019010509"</f>
        <v>2019010509</v>
      </c>
      <c r="C234" s="2">
        <v>61.099999999999994</v>
      </c>
      <c r="D234" s="2"/>
    </row>
    <row r="235" spans="1:4" x14ac:dyDescent="0.2">
      <c r="A235" s="1" t="s">
        <v>12</v>
      </c>
      <c r="B235" s="1" t="str">
        <f>"2019012612"</f>
        <v>2019012612</v>
      </c>
      <c r="C235" s="2">
        <v>60.8</v>
      </c>
      <c r="D235" s="2"/>
    </row>
    <row r="236" spans="1:4" x14ac:dyDescent="0.2">
      <c r="A236" s="1" t="s">
        <v>12</v>
      </c>
      <c r="B236" s="1" t="str">
        <f>"2019013125"</f>
        <v>2019013125</v>
      </c>
      <c r="C236" s="2">
        <v>60.8</v>
      </c>
      <c r="D236" s="2"/>
    </row>
    <row r="237" spans="1:4" x14ac:dyDescent="0.2">
      <c r="A237" s="1" t="s">
        <v>12</v>
      </c>
      <c r="B237" s="1" t="str">
        <f>"2019010919"</f>
        <v>2019010919</v>
      </c>
      <c r="C237" s="2">
        <v>60.7</v>
      </c>
      <c r="D237" s="2"/>
    </row>
    <row r="238" spans="1:4" x14ac:dyDescent="0.2">
      <c r="A238" s="1" t="s">
        <v>12</v>
      </c>
      <c r="B238" s="1" t="str">
        <f>"2019012619"</f>
        <v>2019012619</v>
      </c>
      <c r="C238" s="2">
        <v>60.7</v>
      </c>
      <c r="D238" s="2"/>
    </row>
    <row r="239" spans="1:4" x14ac:dyDescent="0.2">
      <c r="A239" s="1" t="s">
        <v>12</v>
      </c>
      <c r="B239" s="1" t="str">
        <f>"2019010421"</f>
        <v>2019010421</v>
      </c>
      <c r="C239" s="2">
        <v>60.5</v>
      </c>
      <c r="D239" s="2"/>
    </row>
    <row r="240" spans="1:4" x14ac:dyDescent="0.2">
      <c r="A240" s="1" t="s">
        <v>12</v>
      </c>
      <c r="B240" s="1" t="str">
        <f>"2019010405"</f>
        <v>2019010405</v>
      </c>
      <c r="C240" s="2">
        <v>60.400000000000006</v>
      </c>
      <c r="D240" s="2"/>
    </row>
    <row r="241" spans="1:4" x14ac:dyDescent="0.2">
      <c r="A241" s="1" t="s">
        <v>12</v>
      </c>
      <c r="B241" s="1" t="str">
        <f>"2019015413"</f>
        <v>2019015413</v>
      </c>
      <c r="C241" s="2">
        <v>60.400000000000006</v>
      </c>
      <c r="D241" s="2"/>
    </row>
    <row r="242" spans="1:4" x14ac:dyDescent="0.2">
      <c r="A242" s="1" t="s">
        <v>12</v>
      </c>
      <c r="B242" s="1" t="str">
        <f>"2019011328"</f>
        <v>2019011328</v>
      </c>
      <c r="C242" s="2">
        <v>60.4</v>
      </c>
      <c r="D242" s="2"/>
    </row>
    <row r="243" spans="1:4" x14ac:dyDescent="0.2">
      <c r="A243" s="1" t="s">
        <v>12</v>
      </c>
      <c r="B243" s="1" t="str">
        <f>"2019010110"</f>
        <v>2019010110</v>
      </c>
      <c r="C243" s="2">
        <v>60.2</v>
      </c>
      <c r="D243" s="2"/>
    </row>
    <row r="244" spans="1:4" x14ac:dyDescent="0.2">
      <c r="A244" s="1" t="s">
        <v>12</v>
      </c>
      <c r="B244" s="1" t="str">
        <f>"2019011611"</f>
        <v>2019011611</v>
      </c>
      <c r="C244" s="2">
        <v>60.100000000000009</v>
      </c>
      <c r="D244" s="2"/>
    </row>
    <row r="245" spans="1:4" x14ac:dyDescent="0.2">
      <c r="A245" s="1" t="s">
        <v>12</v>
      </c>
      <c r="B245" s="1" t="str">
        <f>"2019011019"</f>
        <v>2019011019</v>
      </c>
      <c r="C245" s="2">
        <v>59.900000000000006</v>
      </c>
      <c r="D245" s="2"/>
    </row>
    <row r="246" spans="1:4" x14ac:dyDescent="0.2">
      <c r="A246" s="1" t="s">
        <v>12</v>
      </c>
      <c r="B246" s="1" t="str">
        <f>"2019011126"</f>
        <v>2019011126</v>
      </c>
      <c r="C246" s="2">
        <v>59.9</v>
      </c>
      <c r="D246" s="2"/>
    </row>
    <row r="247" spans="1:4" x14ac:dyDescent="0.2">
      <c r="A247" s="1" t="s">
        <v>12</v>
      </c>
      <c r="B247" s="1" t="str">
        <f>"2019012008"</f>
        <v>2019012008</v>
      </c>
      <c r="C247" s="2">
        <v>59.7</v>
      </c>
      <c r="D247" s="2"/>
    </row>
    <row r="248" spans="1:4" x14ac:dyDescent="0.2">
      <c r="A248" s="1" t="s">
        <v>12</v>
      </c>
      <c r="B248" s="1" t="str">
        <f>"2019011426"</f>
        <v>2019011426</v>
      </c>
      <c r="C248" s="2">
        <v>59.6</v>
      </c>
      <c r="D248" s="2"/>
    </row>
    <row r="249" spans="1:4" x14ac:dyDescent="0.2">
      <c r="A249" s="1" t="s">
        <v>12</v>
      </c>
      <c r="B249" s="1" t="str">
        <f>"2019012305"</f>
        <v>2019012305</v>
      </c>
      <c r="C249" s="2">
        <v>59.5</v>
      </c>
      <c r="D249" s="2"/>
    </row>
    <row r="250" spans="1:4" x14ac:dyDescent="0.2">
      <c r="A250" s="1" t="s">
        <v>12</v>
      </c>
      <c r="B250" s="1" t="str">
        <f>"2019011124"</f>
        <v>2019011124</v>
      </c>
      <c r="C250" s="2">
        <v>59.4</v>
      </c>
      <c r="D250" s="2"/>
    </row>
    <row r="251" spans="1:4" x14ac:dyDescent="0.2">
      <c r="A251" s="1" t="s">
        <v>12</v>
      </c>
      <c r="B251" s="1" t="str">
        <f>"2019011113"</f>
        <v>2019011113</v>
      </c>
      <c r="C251" s="2">
        <v>59.3</v>
      </c>
      <c r="D251" s="2"/>
    </row>
    <row r="252" spans="1:4" x14ac:dyDescent="0.2">
      <c r="A252" s="1" t="s">
        <v>12</v>
      </c>
      <c r="B252" s="1" t="str">
        <f>"2019011926"</f>
        <v>2019011926</v>
      </c>
      <c r="C252" s="2">
        <v>59</v>
      </c>
      <c r="D252" s="2"/>
    </row>
    <row r="253" spans="1:4" x14ac:dyDescent="0.2">
      <c r="A253" s="1" t="s">
        <v>12</v>
      </c>
      <c r="B253" s="1" t="str">
        <f>"2019010113"</f>
        <v>2019010113</v>
      </c>
      <c r="C253" s="2">
        <v>58.900000000000006</v>
      </c>
      <c r="D253" s="2"/>
    </row>
    <row r="254" spans="1:4" x14ac:dyDescent="0.2">
      <c r="A254" s="1" t="s">
        <v>12</v>
      </c>
      <c r="B254" s="1" t="str">
        <f>"2019012516"</f>
        <v>2019012516</v>
      </c>
      <c r="C254" s="2">
        <v>58.900000000000006</v>
      </c>
      <c r="D254" s="2"/>
    </row>
    <row r="255" spans="1:4" x14ac:dyDescent="0.2">
      <c r="A255" s="1" t="s">
        <v>12</v>
      </c>
      <c r="B255" s="1" t="str">
        <f>"2019011304"</f>
        <v>2019011304</v>
      </c>
      <c r="C255" s="2">
        <v>58.8</v>
      </c>
      <c r="D255" s="2"/>
    </row>
    <row r="256" spans="1:4" x14ac:dyDescent="0.2">
      <c r="A256" s="1" t="s">
        <v>12</v>
      </c>
      <c r="B256" s="1" t="str">
        <f>"2019011412"</f>
        <v>2019011412</v>
      </c>
      <c r="C256" s="2">
        <v>58.8</v>
      </c>
      <c r="D256" s="2"/>
    </row>
    <row r="257" spans="1:4" x14ac:dyDescent="0.2">
      <c r="A257" s="1" t="s">
        <v>12</v>
      </c>
      <c r="B257" s="1" t="str">
        <f>"2019012018"</f>
        <v>2019012018</v>
      </c>
      <c r="C257" s="2">
        <v>58.8</v>
      </c>
      <c r="D257" s="2"/>
    </row>
    <row r="258" spans="1:4" x14ac:dyDescent="0.2">
      <c r="A258" s="1" t="s">
        <v>12</v>
      </c>
      <c r="B258" s="1" t="str">
        <f>"2019011701"</f>
        <v>2019011701</v>
      </c>
      <c r="C258" s="2">
        <v>58.600000000000009</v>
      </c>
      <c r="D258" s="2"/>
    </row>
    <row r="259" spans="1:4" x14ac:dyDescent="0.2">
      <c r="A259" s="1" t="s">
        <v>12</v>
      </c>
      <c r="B259" s="1" t="str">
        <f>"2019010918"</f>
        <v>2019010918</v>
      </c>
      <c r="C259" s="2">
        <v>58.6</v>
      </c>
      <c r="D259" s="2"/>
    </row>
    <row r="260" spans="1:4" x14ac:dyDescent="0.2">
      <c r="A260" s="1" t="s">
        <v>12</v>
      </c>
      <c r="B260" s="1" t="str">
        <f>"2019010306"</f>
        <v>2019010306</v>
      </c>
      <c r="C260" s="2">
        <v>58.500000000000007</v>
      </c>
      <c r="D260" s="2"/>
    </row>
    <row r="261" spans="1:4" x14ac:dyDescent="0.2">
      <c r="A261" s="1" t="s">
        <v>12</v>
      </c>
      <c r="B261" s="1" t="str">
        <f>"2019010930"</f>
        <v>2019010930</v>
      </c>
      <c r="C261" s="2">
        <v>58.5</v>
      </c>
      <c r="D261" s="2"/>
    </row>
    <row r="262" spans="1:4" x14ac:dyDescent="0.2">
      <c r="A262" s="1" t="s">
        <v>12</v>
      </c>
      <c r="B262" s="1" t="str">
        <f>"2019013010"</f>
        <v>2019013010</v>
      </c>
      <c r="C262" s="2">
        <v>58.5</v>
      </c>
      <c r="D262" s="2"/>
    </row>
    <row r="263" spans="1:4" x14ac:dyDescent="0.2">
      <c r="A263" s="1" t="s">
        <v>12</v>
      </c>
      <c r="B263" s="1" t="str">
        <f>"2019012129"</f>
        <v>2019012129</v>
      </c>
      <c r="C263" s="2">
        <v>58.4</v>
      </c>
      <c r="D263" s="2"/>
    </row>
    <row r="264" spans="1:4" x14ac:dyDescent="0.2">
      <c r="A264" s="1" t="s">
        <v>12</v>
      </c>
      <c r="B264" s="1" t="str">
        <f>"2019011329"</f>
        <v>2019011329</v>
      </c>
      <c r="C264" s="2">
        <v>58.3</v>
      </c>
      <c r="D264" s="2"/>
    </row>
    <row r="265" spans="1:4" x14ac:dyDescent="0.2">
      <c r="A265" s="1" t="s">
        <v>12</v>
      </c>
      <c r="B265" s="1" t="str">
        <f>"2019011322"</f>
        <v>2019011322</v>
      </c>
      <c r="C265" s="2">
        <v>58.1</v>
      </c>
      <c r="D265" s="2"/>
    </row>
    <row r="266" spans="1:4" x14ac:dyDescent="0.2">
      <c r="A266" s="1" t="s">
        <v>12</v>
      </c>
      <c r="B266" s="1" t="str">
        <f>"2019011725"</f>
        <v>2019011725</v>
      </c>
      <c r="C266" s="2">
        <v>58.099999999999994</v>
      </c>
      <c r="D266" s="2"/>
    </row>
    <row r="267" spans="1:4" x14ac:dyDescent="0.2">
      <c r="A267" s="1" t="s">
        <v>12</v>
      </c>
      <c r="B267" s="1" t="str">
        <f>"2019011910"</f>
        <v>2019011910</v>
      </c>
      <c r="C267" s="2">
        <v>58.099999999999994</v>
      </c>
      <c r="D267" s="2"/>
    </row>
    <row r="268" spans="1:4" x14ac:dyDescent="0.2">
      <c r="A268" s="1" t="s">
        <v>12</v>
      </c>
      <c r="B268" s="1" t="str">
        <f>"2019010707"</f>
        <v>2019010707</v>
      </c>
      <c r="C268" s="2">
        <v>57.8</v>
      </c>
      <c r="D268" s="2"/>
    </row>
    <row r="269" spans="1:4" x14ac:dyDescent="0.2">
      <c r="A269" s="1" t="s">
        <v>12</v>
      </c>
      <c r="B269" s="1" t="str">
        <f>"2019010907"</f>
        <v>2019010907</v>
      </c>
      <c r="C269" s="2">
        <v>57.7</v>
      </c>
      <c r="D269" s="2"/>
    </row>
    <row r="270" spans="1:4" x14ac:dyDescent="0.2">
      <c r="A270" s="1" t="s">
        <v>12</v>
      </c>
      <c r="B270" s="1" t="str">
        <f>"2019010810"</f>
        <v>2019010810</v>
      </c>
      <c r="C270" s="2">
        <v>57.6</v>
      </c>
      <c r="D270" s="2"/>
    </row>
    <row r="271" spans="1:4" x14ac:dyDescent="0.2">
      <c r="A271" s="1" t="s">
        <v>12</v>
      </c>
      <c r="B271" s="1" t="str">
        <f>"2019011510"</f>
        <v>2019011510</v>
      </c>
      <c r="C271" s="2">
        <v>57.6</v>
      </c>
      <c r="D271" s="2"/>
    </row>
    <row r="272" spans="1:4" x14ac:dyDescent="0.2">
      <c r="A272" s="1" t="s">
        <v>12</v>
      </c>
      <c r="B272" s="1" t="str">
        <f>"2019013016"</f>
        <v>2019013016</v>
      </c>
      <c r="C272" s="2">
        <v>57.6</v>
      </c>
      <c r="D272" s="2"/>
    </row>
    <row r="273" spans="1:4" x14ac:dyDescent="0.2">
      <c r="A273" s="1" t="s">
        <v>12</v>
      </c>
      <c r="B273" s="1" t="str">
        <f>"2019013012"</f>
        <v>2019013012</v>
      </c>
      <c r="C273" s="2">
        <v>57.5</v>
      </c>
      <c r="D273" s="2"/>
    </row>
    <row r="274" spans="1:4" x14ac:dyDescent="0.2">
      <c r="A274" s="1" t="s">
        <v>12</v>
      </c>
      <c r="B274" s="1" t="str">
        <f>"2019012617"</f>
        <v>2019012617</v>
      </c>
      <c r="C274" s="2">
        <v>57.400000000000006</v>
      </c>
      <c r="D274" s="2"/>
    </row>
    <row r="275" spans="1:4" x14ac:dyDescent="0.2">
      <c r="A275" s="1" t="s">
        <v>12</v>
      </c>
      <c r="B275" s="1" t="str">
        <f>"2019011915"</f>
        <v>2019011915</v>
      </c>
      <c r="C275" s="2">
        <v>57.2</v>
      </c>
      <c r="D275" s="2"/>
    </row>
    <row r="276" spans="1:4" x14ac:dyDescent="0.2">
      <c r="A276" s="1" t="s">
        <v>12</v>
      </c>
      <c r="B276" s="1" t="str">
        <f>"2019010101"</f>
        <v>2019010101</v>
      </c>
      <c r="C276" s="2">
        <v>57</v>
      </c>
      <c r="D276" s="2"/>
    </row>
    <row r="277" spans="1:4" x14ac:dyDescent="0.2">
      <c r="A277" s="1" t="s">
        <v>12</v>
      </c>
      <c r="B277" s="1" t="str">
        <f>"2019013130"</f>
        <v>2019013130</v>
      </c>
      <c r="C277" s="2">
        <v>57</v>
      </c>
      <c r="D277" s="2"/>
    </row>
    <row r="278" spans="1:4" x14ac:dyDescent="0.2">
      <c r="A278" s="1" t="s">
        <v>12</v>
      </c>
      <c r="B278" s="1" t="str">
        <f>"2019013221"</f>
        <v>2019013221</v>
      </c>
      <c r="C278" s="2">
        <v>57</v>
      </c>
      <c r="D278" s="2"/>
    </row>
    <row r="279" spans="1:4" x14ac:dyDescent="0.2">
      <c r="A279" s="1" t="s">
        <v>12</v>
      </c>
      <c r="B279" s="1" t="str">
        <f>"2019012121"</f>
        <v>2019012121</v>
      </c>
      <c r="C279" s="2">
        <v>56.8</v>
      </c>
      <c r="D279" s="2"/>
    </row>
    <row r="280" spans="1:4" x14ac:dyDescent="0.2">
      <c r="A280" s="1" t="s">
        <v>12</v>
      </c>
      <c r="B280" s="1" t="str">
        <f>"2019012207"</f>
        <v>2019012207</v>
      </c>
      <c r="C280" s="2">
        <v>56.8</v>
      </c>
      <c r="D280" s="2"/>
    </row>
    <row r="281" spans="1:4" x14ac:dyDescent="0.2">
      <c r="A281" s="1" t="s">
        <v>12</v>
      </c>
      <c r="B281" s="1" t="str">
        <f>"2019010809"</f>
        <v>2019010809</v>
      </c>
      <c r="C281" s="2">
        <v>56.400000000000006</v>
      </c>
      <c r="D281" s="2"/>
    </row>
    <row r="282" spans="1:4" x14ac:dyDescent="0.2">
      <c r="A282" s="1" t="s">
        <v>12</v>
      </c>
      <c r="B282" s="1" t="str">
        <f>"2019012812"</f>
        <v>2019012812</v>
      </c>
      <c r="C282" s="2">
        <v>56.2</v>
      </c>
      <c r="D282" s="2"/>
    </row>
    <row r="283" spans="1:4" x14ac:dyDescent="0.2">
      <c r="A283" s="1" t="s">
        <v>12</v>
      </c>
      <c r="B283" s="1" t="str">
        <f>"2019011904"</f>
        <v>2019011904</v>
      </c>
      <c r="C283" s="2">
        <v>56.1</v>
      </c>
      <c r="D283" s="2"/>
    </row>
    <row r="284" spans="1:4" x14ac:dyDescent="0.2">
      <c r="A284" s="1" t="s">
        <v>12</v>
      </c>
      <c r="B284" s="1" t="str">
        <f>"2019012112"</f>
        <v>2019012112</v>
      </c>
      <c r="C284" s="2">
        <v>55.900000000000006</v>
      </c>
      <c r="D284" s="2"/>
    </row>
    <row r="285" spans="1:4" x14ac:dyDescent="0.2">
      <c r="A285" s="1" t="s">
        <v>12</v>
      </c>
      <c r="B285" s="1" t="str">
        <f>"2019012709"</f>
        <v>2019012709</v>
      </c>
      <c r="C285" s="2">
        <v>55.8</v>
      </c>
      <c r="D285" s="2"/>
    </row>
    <row r="286" spans="1:4" x14ac:dyDescent="0.2">
      <c r="A286" s="1" t="s">
        <v>12</v>
      </c>
      <c r="B286" s="1" t="str">
        <f>"2019010711"</f>
        <v>2019010711</v>
      </c>
      <c r="C286" s="2">
        <v>55.7</v>
      </c>
      <c r="D286" s="2"/>
    </row>
    <row r="287" spans="1:4" x14ac:dyDescent="0.2">
      <c r="A287" s="1" t="s">
        <v>12</v>
      </c>
      <c r="B287" s="1" t="str">
        <f>"2019010615"</f>
        <v>2019010615</v>
      </c>
      <c r="C287" s="2">
        <v>55.400000000000006</v>
      </c>
      <c r="D287" s="2"/>
    </row>
    <row r="288" spans="1:4" x14ac:dyDescent="0.2">
      <c r="A288" s="1" t="s">
        <v>12</v>
      </c>
      <c r="B288" s="1" t="str">
        <f>"2019015417"</f>
        <v>2019015417</v>
      </c>
      <c r="C288" s="2">
        <v>55.4</v>
      </c>
      <c r="D288" s="2"/>
    </row>
    <row r="289" spans="1:4" x14ac:dyDescent="0.2">
      <c r="A289" s="1" t="s">
        <v>12</v>
      </c>
      <c r="B289" s="1" t="str">
        <f>"2019010625"</f>
        <v>2019010625</v>
      </c>
      <c r="C289" s="2">
        <v>55.3</v>
      </c>
      <c r="D289" s="2"/>
    </row>
    <row r="290" spans="1:4" x14ac:dyDescent="0.2">
      <c r="A290" s="1" t="s">
        <v>12</v>
      </c>
      <c r="B290" s="1" t="str">
        <f>"2019011409"</f>
        <v>2019011409</v>
      </c>
      <c r="C290" s="2">
        <v>55.3</v>
      </c>
      <c r="D290" s="2"/>
    </row>
    <row r="291" spans="1:4" x14ac:dyDescent="0.2">
      <c r="A291" s="1" t="s">
        <v>12</v>
      </c>
      <c r="B291" s="1" t="str">
        <f>"2019012914"</f>
        <v>2019012914</v>
      </c>
      <c r="C291" s="2">
        <v>55.2</v>
      </c>
      <c r="D291" s="2"/>
    </row>
    <row r="292" spans="1:4" x14ac:dyDescent="0.2">
      <c r="A292" s="1" t="s">
        <v>12</v>
      </c>
      <c r="B292" s="1" t="str">
        <f>"2019013011"</f>
        <v>2019013011</v>
      </c>
      <c r="C292" s="2">
        <v>55.2</v>
      </c>
      <c r="D292" s="2"/>
    </row>
    <row r="293" spans="1:4" x14ac:dyDescent="0.2">
      <c r="A293" s="1" t="s">
        <v>12</v>
      </c>
      <c r="B293" s="1" t="str">
        <f>"2019010125"</f>
        <v>2019010125</v>
      </c>
      <c r="C293" s="2">
        <v>55.100000000000009</v>
      </c>
      <c r="D293" s="2"/>
    </row>
    <row r="294" spans="1:4" x14ac:dyDescent="0.2">
      <c r="A294" s="1" t="s">
        <v>12</v>
      </c>
      <c r="B294" s="1" t="str">
        <f>"2019011903"</f>
        <v>2019011903</v>
      </c>
      <c r="C294" s="2">
        <v>55.100000000000009</v>
      </c>
      <c r="D294" s="2"/>
    </row>
    <row r="295" spans="1:4" x14ac:dyDescent="0.2">
      <c r="A295" s="1" t="s">
        <v>12</v>
      </c>
      <c r="B295" s="1" t="str">
        <f>"2019010611"</f>
        <v>2019010611</v>
      </c>
      <c r="C295" s="2">
        <v>55.1</v>
      </c>
      <c r="D295" s="2"/>
    </row>
    <row r="296" spans="1:4" x14ac:dyDescent="0.2">
      <c r="A296" s="1" t="s">
        <v>12</v>
      </c>
      <c r="B296" s="1" t="str">
        <f>"2019010901"</f>
        <v>2019010901</v>
      </c>
      <c r="C296" s="2">
        <v>55.1</v>
      </c>
      <c r="D296" s="2"/>
    </row>
    <row r="297" spans="1:4" x14ac:dyDescent="0.2">
      <c r="A297" s="1" t="s">
        <v>12</v>
      </c>
      <c r="B297" s="1" t="str">
        <f>"2019011216"</f>
        <v>2019011216</v>
      </c>
      <c r="C297" s="2">
        <v>54.8</v>
      </c>
      <c r="D297" s="2"/>
    </row>
    <row r="298" spans="1:4" x14ac:dyDescent="0.2">
      <c r="A298" s="1" t="s">
        <v>12</v>
      </c>
      <c r="B298" s="1" t="str">
        <f>"2019010213"</f>
        <v>2019010213</v>
      </c>
      <c r="C298" s="2">
        <v>54.70000000000001</v>
      </c>
      <c r="D298" s="2"/>
    </row>
    <row r="299" spans="1:4" x14ac:dyDescent="0.2">
      <c r="A299" s="1" t="s">
        <v>12</v>
      </c>
      <c r="B299" s="1" t="str">
        <f>"2019010708"</f>
        <v>2019010708</v>
      </c>
      <c r="C299" s="2">
        <v>54.6</v>
      </c>
      <c r="D299" s="2"/>
    </row>
    <row r="300" spans="1:4" x14ac:dyDescent="0.2">
      <c r="A300" s="1" t="s">
        <v>12</v>
      </c>
      <c r="B300" s="1" t="str">
        <f>"2019011114"</f>
        <v>2019011114</v>
      </c>
      <c r="C300" s="2">
        <v>54.5</v>
      </c>
      <c r="D300" s="2"/>
    </row>
    <row r="301" spans="1:4" x14ac:dyDescent="0.2">
      <c r="A301" s="1" t="s">
        <v>12</v>
      </c>
      <c r="B301" s="1" t="str">
        <f>"2019012903"</f>
        <v>2019012903</v>
      </c>
      <c r="C301" s="2">
        <v>54.3</v>
      </c>
      <c r="D301" s="2"/>
    </row>
    <row r="302" spans="1:4" x14ac:dyDescent="0.2">
      <c r="A302" s="1" t="s">
        <v>12</v>
      </c>
      <c r="B302" s="1" t="str">
        <f>"2019012406"</f>
        <v>2019012406</v>
      </c>
      <c r="C302" s="2">
        <v>54.100000000000009</v>
      </c>
      <c r="D302" s="2"/>
    </row>
    <row r="303" spans="1:4" x14ac:dyDescent="0.2">
      <c r="A303" s="1" t="s">
        <v>12</v>
      </c>
      <c r="B303" s="1" t="str">
        <f>"2019011330"</f>
        <v>2019011330</v>
      </c>
      <c r="C303" s="2">
        <v>54.1</v>
      </c>
      <c r="D303" s="2"/>
    </row>
    <row r="304" spans="1:4" x14ac:dyDescent="0.2">
      <c r="A304" s="1" t="s">
        <v>12</v>
      </c>
      <c r="B304" s="1" t="str">
        <f>"2019012229"</f>
        <v>2019012229</v>
      </c>
      <c r="C304" s="2">
        <v>54.1</v>
      </c>
      <c r="D304" s="2"/>
    </row>
    <row r="305" spans="1:4" x14ac:dyDescent="0.2">
      <c r="A305" s="1" t="s">
        <v>12</v>
      </c>
      <c r="B305" s="1" t="str">
        <f>"2019010725"</f>
        <v>2019010725</v>
      </c>
      <c r="C305" s="2">
        <v>53.900000000000006</v>
      </c>
      <c r="D305" s="2"/>
    </row>
    <row r="306" spans="1:4" x14ac:dyDescent="0.2">
      <c r="A306" s="1" t="s">
        <v>12</v>
      </c>
      <c r="B306" s="1" t="str">
        <f>"2019010818"</f>
        <v>2019010818</v>
      </c>
      <c r="C306" s="2">
        <v>53.900000000000006</v>
      </c>
      <c r="D306" s="2"/>
    </row>
    <row r="307" spans="1:4" x14ac:dyDescent="0.2">
      <c r="A307" s="1" t="s">
        <v>12</v>
      </c>
      <c r="B307" s="1" t="str">
        <f>"2019011716"</f>
        <v>2019011716</v>
      </c>
      <c r="C307" s="2">
        <v>53.900000000000006</v>
      </c>
      <c r="D307" s="2"/>
    </row>
    <row r="308" spans="1:4" x14ac:dyDescent="0.2">
      <c r="A308" s="1" t="s">
        <v>12</v>
      </c>
      <c r="B308" s="1" t="str">
        <f>"2019011523"</f>
        <v>2019011523</v>
      </c>
      <c r="C308" s="2">
        <v>53.8</v>
      </c>
      <c r="D308" s="2"/>
    </row>
    <row r="309" spans="1:4" x14ac:dyDescent="0.2">
      <c r="A309" s="1" t="s">
        <v>12</v>
      </c>
      <c r="B309" s="1" t="str">
        <f>"2019011925"</f>
        <v>2019011925</v>
      </c>
      <c r="C309" s="2">
        <v>53.8</v>
      </c>
      <c r="D309" s="2"/>
    </row>
    <row r="310" spans="1:4" x14ac:dyDescent="0.2">
      <c r="A310" s="1" t="s">
        <v>12</v>
      </c>
      <c r="B310" s="1" t="str">
        <f>"2019011522"</f>
        <v>2019011522</v>
      </c>
      <c r="C310" s="2">
        <v>53.6</v>
      </c>
      <c r="D310" s="2"/>
    </row>
    <row r="311" spans="1:4" x14ac:dyDescent="0.2">
      <c r="A311" s="1" t="s">
        <v>12</v>
      </c>
      <c r="B311" s="1" t="str">
        <f>"2019012322"</f>
        <v>2019012322</v>
      </c>
      <c r="C311" s="2">
        <v>53.6</v>
      </c>
      <c r="D311" s="2"/>
    </row>
    <row r="312" spans="1:4" x14ac:dyDescent="0.2">
      <c r="A312" s="1" t="s">
        <v>12</v>
      </c>
      <c r="B312" s="1" t="str">
        <f>"2019012930"</f>
        <v>2019012930</v>
      </c>
      <c r="C312" s="2">
        <v>53.500000000000007</v>
      </c>
      <c r="D312" s="2"/>
    </row>
    <row r="313" spans="1:4" x14ac:dyDescent="0.2">
      <c r="A313" s="1" t="s">
        <v>12</v>
      </c>
      <c r="B313" s="1" t="str">
        <f>"2019011002"</f>
        <v>2019011002</v>
      </c>
      <c r="C313" s="2">
        <v>53.3</v>
      </c>
      <c r="D313" s="2"/>
    </row>
    <row r="314" spans="1:4" x14ac:dyDescent="0.2">
      <c r="A314" s="1" t="s">
        <v>12</v>
      </c>
      <c r="B314" s="1" t="str">
        <f>"2019011930"</f>
        <v>2019011930</v>
      </c>
      <c r="C314" s="2">
        <v>53.1</v>
      </c>
      <c r="D314" s="2"/>
    </row>
    <row r="315" spans="1:4" x14ac:dyDescent="0.2">
      <c r="A315" s="1" t="s">
        <v>12</v>
      </c>
      <c r="B315" s="1" t="str">
        <f>"2019011721"</f>
        <v>2019011721</v>
      </c>
      <c r="C315" s="2">
        <v>52.099999999999994</v>
      </c>
      <c r="D315" s="2"/>
    </row>
    <row r="316" spans="1:4" x14ac:dyDescent="0.2">
      <c r="A316" s="1" t="s">
        <v>12</v>
      </c>
      <c r="B316" s="1" t="str">
        <f>"2019012620"</f>
        <v>2019012620</v>
      </c>
      <c r="C316" s="2">
        <v>51.400000000000006</v>
      </c>
      <c r="D316" s="2"/>
    </row>
    <row r="317" spans="1:4" x14ac:dyDescent="0.2">
      <c r="A317" s="1" t="s">
        <v>12</v>
      </c>
      <c r="B317" s="1" t="str">
        <f>"2019011720"</f>
        <v>2019011720</v>
      </c>
      <c r="C317" s="2">
        <v>51.2</v>
      </c>
      <c r="D317" s="2"/>
    </row>
    <row r="318" spans="1:4" x14ac:dyDescent="0.2">
      <c r="A318" s="1" t="s">
        <v>12</v>
      </c>
      <c r="B318" s="1" t="str">
        <f>"2019010218"</f>
        <v>2019010218</v>
      </c>
      <c r="C318" s="2">
        <v>50.70000000000001</v>
      </c>
      <c r="D318" s="2"/>
    </row>
    <row r="319" spans="1:4" x14ac:dyDescent="0.2">
      <c r="A319" s="1" t="s">
        <v>12</v>
      </c>
      <c r="B319" s="1" t="str">
        <f>"2019010927"</f>
        <v>2019010927</v>
      </c>
      <c r="C319" s="2">
        <v>50.3</v>
      </c>
      <c r="D319" s="2"/>
    </row>
    <row r="320" spans="1:4" x14ac:dyDescent="0.2">
      <c r="A320" s="1" t="s">
        <v>12</v>
      </c>
      <c r="B320" s="1" t="str">
        <f>"2019011422"</f>
        <v>2019011422</v>
      </c>
      <c r="C320" s="2">
        <v>49.7</v>
      </c>
      <c r="D320" s="2"/>
    </row>
    <row r="321" spans="1:4" x14ac:dyDescent="0.2">
      <c r="A321" s="1" t="s">
        <v>12</v>
      </c>
      <c r="B321" s="1" t="str">
        <f>"2019012106"</f>
        <v>2019012106</v>
      </c>
      <c r="C321" s="2">
        <v>49</v>
      </c>
      <c r="D321" s="2"/>
    </row>
    <row r="322" spans="1:4" x14ac:dyDescent="0.2">
      <c r="A322" s="1" t="s">
        <v>12</v>
      </c>
      <c r="B322" s="1" t="str">
        <f>"2019012706"</f>
        <v>2019012706</v>
      </c>
      <c r="C322" s="2">
        <v>48.400000000000006</v>
      </c>
      <c r="D322" s="2"/>
    </row>
    <row r="323" spans="1:4" x14ac:dyDescent="0.2">
      <c r="A323" s="1" t="s">
        <v>12</v>
      </c>
      <c r="B323" s="1" t="str">
        <f>"2019012602"</f>
        <v>2019012602</v>
      </c>
      <c r="C323" s="2">
        <v>48.2</v>
      </c>
      <c r="D323" s="2"/>
    </row>
    <row r="324" spans="1:4" x14ac:dyDescent="0.2">
      <c r="A324" s="1" t="s">
        <v>12</v>
      </c>
      <c r="B324" s="1" t="str">
        <f>"2019012201"</f>
        <v>2019012201</v>
      </c>
      <c r="C324" s="2">
        <v>47.000000000000007</v>
      </c>
      <c r="D324" s="2"/>
    </row>
    <row r="325" spans="1:4" x14ac:dyDescent="0.2">
      <c r="A325" s="1" t="s">
        <v>12</v>
      </c>
      <c r="B325" s="1" t="str">
        <f>"2019012924"</f>
        <v>2019012924</v>
      </c>
      <c r="C325" s="2">
        <v>47.000000000000007</v>
      </c>
      <c r="D325" s="2"/>
    </row>
    <row r="326" spans="1:4" x14ac:dyDescent="0.2">
      <c r="A326" s="1" t="s">
        <v>12</v>
      </c>
      <c r="B326" s="1" t="str">
        <f>"2019012917"</f>
        <v>2019012917</v>
      </c>
      <c r="C326" s="2">
        <v>46.5</v>
      </c>
      <c r="D326" s="2"/>
    </row>
    <row r="327" spans="1:4" x14ac:dyDescent="0.2">
      <c r="A327" s="1" t="s">
        <v>12</v>
      </c>
      <c r="B327" s="1" t="str">
        <f>"2019013225"</f>
        <v>2019013225</v>
      </c>
      <c r="C327" s="2">
        <v>46.2</v>
      </c>
      <c r="D327" s="2"/>
    </row>
    <row r="328" spans="1:4" x14ac:dyDescent="0.2">
      <c r="A328" s="1" t="s">
        <v>12</v>
      </c>
      <c r="B328" s="1" t="str">
        <f>"2019010211"</f>
        <v>2019010211</v>
      </c>
      <c r="C328" s="2">
        <v>45.8</v>
      </c>
      <c r="D328" s="2"/>
    </row>
    <row r="329" spans="1:4" x14ac:dyDescent="0.2">
      <c r="A329" s="1" t="s">
        <v>12</v>
      </c>
      <c r="B329" s="1" t="str">
        <f>"2019010105"</f>
        <v>2019010105</v>
      </c>
      <c r="C329" s="2">
        <v>45.6</v>
      </c>
      <c r="D329" s="2"/>
    </row>
    <row r="330" spans="1:4" x14ac:dyDescent="0.2">
      <c r="A330" s="1" t="s">
        <v>12</v>
      </c>
      <c r="B330" s="1" t="str">
        <f>"2019013210"</f>
        <v>2019013210</v>
      </c>
      <c r="C330" s="2">
        <v>45.100000000000009</v>
      </c>
      <c r="D330" s="2"/>
    </row>
    <row r="331" spans="1:4" x14ac:dyDescent="0.2">
      <c r="A331" s="1" t="s">
        <v>12</v>
      </c>
      <c r="B331" s="1" t="str">
        <f>"2019010317"</f>
        <v>2019010317</v>
      </c>
      <c r="C331" s="2">
        <v>45.000000000000007</v>
      </c>
      <c r="D331" s="2"/>
    </row>
    <row r="332" spans="1:4" x14ac:dyDescent="0.2">
      <c r="A332" s="1" t="s">
        <v>12</v>
      </c>
      <c r="B332" s="1" t="str">
        <f>"2019011622"</f>
        <v>2019011622</v>
      </c>
      <c r="C332" s="2">
        <v>44.900000000000006</v>
      </c>
      <c r="D332" s="2"/>
    </row>
    <row r="333" spans="1:4" x14ac:dyDescent="0.2">
      <c r="A333" s="1" t="s">
        <v>12</v>
      </c>
      <c r="B333" s="1" t="str">
        <f>"2019013214"</f>
        <v>2019013214</v>
      </c>
      <c r="C333" s="2">
        <v>43.4</v>
      </c>
      <c r="D333" s="2"/>
    </row>
    <row r="334" spans="1:4" x14ac:dyDescent="0.2">
      <c r="A334" s="1" t="s">
        <v>12</v>
      </c>
      <c r="B334" s="1" t="str">
        <f>"2019012224"</f>
        <v>2019012224</v>
      </c>
      <c r="C334" s="2">
        <v>32.6</v>
      </c>
      <c r="D334" s="2"/>
    </row>
    <row r="335" spans="1:4" x14ac:dyDescent="0.2">
      <c r="A335" s="1" t="s">
        <v>12</v>
      </c>
      <c r="B335" s="1" t="str">
        <f>"2019010304"</f>
        <v>2019010304</v>
      </c>
      <c r="C335" s="2">
        <v>0</v>
      </c>
      <c r="D335" s="2" t="s">
        <v>5</v>
      </c>
    </row>
    <row r="336" spans="1:4" x14ac:dyDescent="0.2">
      <c r="A336" s="1" t="s">
        <v>12</v>
      </c>
      <c r="B336" s="1" t="str">
        <f>"2019010314"</f>
        <v>2019010314</v>
      </c>
      <c r="C336" s="2">
        <v>0</v>
      </c>
      <c r="D336" s="2" t="s">
        <v>5</v>
      </c>
    </row>
    <row r="337" spans="1:4" x14ac:dyDescent="0.2">
      <c r="A337" s="1" t="s">
        <v>12</v>
      </c>
      <c r="B337" s="1" t="str">
        <f>"2019010413"</f>
        <v>2019010413</v>
      </c>
      <c r="C337" s="2">
        <v>0</v>
      </c>
      <c r="D337" s="2" t="s">
        <v>5</v>
      </c>
    </row>
    <row r="338" spans="1:4" x14ac:dyDescent="0.2">
      <c r="A338" s="1" t="s">
        <v>12</v>
      </c>
      <c r="B338" s="1" t="str">
        <f>"2019010424"</f>
        <v>2019010424</v>
      </c>
      <c r="C338" s="2">
        <v>0</v>
      </c>
      <c r="D338" s="2" t="s">
        <v>5</v>
      </c>
    </row>
    <row r="339" spans="1:4" x14ac:dyDescent="0.2">
      <c r="A339" s="1" t="s">
        <v>12</v>
      </c>
      <c r="B339" s="1" t="str">
        <f>"2019010503"</f>
        <v>2019010503</v>
      </c>
      <c r="C339" s="2">
        <v>0</v>
      </c>
      <c r="D339" s="2" t="s">
        <v>5</v>
      </c>
    </row>
    <row r="340" spans="1:4" x14ac:dyDescent="0.2">
      <c r="A340" s="1" t="s">
        <v>12</v>
      </c>
      <c r="B340" s="1" t="str">
        <f>"2019010613"</f>
        <v>2019010613</v>
      </c>
      <c r="C340" s="2">
        <v>0</v>
      </c>
      <c r="D340" s="2" t="s">
        <v>5</v>
      </c>
    </row>
    <row r="341" spans="1:4" x14ac:dyDescent="0.2">
      <c r="A341" s="1" t="s">
        <v>12</v>
      </c>
      <c r="B341" s="1" t="str">
        <f>"2019010617"</f>
        <v>2019010617</v>
      </c>
      <c r="C341" s="2">
        <v>0</v>
      </c>
      <c r="D341" s="2" t="s">
        <v>5</v>
      </c>
    </row>
    <row r="342" spans="1:4" x14ac:dyDescent="0.2">
      <c r="A342" s="1" t="s">
        <v>12</v>
      </c>
      <c r="B342" s="1" t="str">
        <f>"2019010706"</f>
        <v>2019010706</v>
      </c>
      <c r="C342" s="2">
        <v>0</v>
      </c>
      <c r="D342" s="2" t="s">
        <v>5</v>
      </c>
    </row>
    <row r="343" spans="1:4" x14ac:dyDescent="0.2">
      <c r="A343" s="1" t="s">
        <v>12</v>
      </c>
      <c r="B343" s="1" t="str">
        <f>"2019010727"</f>
        <v>2019010727</v>
      </c>
      <c r="C343" s="2">
        <v>0</v>
      </c>
      <c r="D343" s="2" t="s">
        <v>5</v>
      </c>
    </row>
    <row r="344" spans="1:4" x14ac:dyDescent="0.2">
      <c r="A344" s="1" t="s">
        <v>12</v>
      </c>
      <c r="B344" s="1" t="str">
        <f>"2019010804"</f>
        <v>2019010804</v>
      </c>
      <c r="C344" s="2">
        <v>0</v>
      </c>
      <c r="D344" s="2" t="s">
        <v>5</v>
      </c>
    </row>
    <row r="345" spans="1:4" x14ac:dyDescent="0.2">
      <c r="A345" s="1" t="s">
        <v>12</v>
      </c>
      <c r="B345" s="1" t="str">
        <f>"2019010813"</f>
        <v>2019010813</v>
      </c>
      <c r="C345" s="2">
        <v>0</v>
      </c>
      <c r="D345" s="2" t="s">
        <v>5</v>
      </c>
    </row>
    <row r="346" spans="1:4" x14ac:dyDescent="0.2">
      <c r="A346" s="1" t="s">
        <v>12</v>
      </c>
      <c r="B346" s="1" t="str">
        <f>"2019010824"</f>
        <v>2019010824</v>
      </c>
      <c r="C346" s="2">
        <v>0</v>
      </c>
      <c r="D346" s="2" t="s">
        <v>5</v>
      </c>
    </row>
    <row r="347" spans="1:4" x14ac:dyDescent="0.2">
      <c r="A347" s="1" t="s">
        <v>12</v>
      </c>
      <c r="B347" s="1" t="str">
        <f>"2019010906"</f>
        <v>2019010906</v>
      </c>
      <c r="C347" s="2">
        <v>0</v>
      </c>
      <c r="D347" s="2" t="s">
        <v>5</v>
      </c>
    </row>
    <row r="348" spans="1:4" x14ac:dyDescent="0.2">
      <c r="A348" s="1" t="s">
        <v>12</v>
      </c>
      <c r="B348" s="1" t="str">
        <f>"2019011012"</f>
        <v>2019011012</v>
      </c>
      <c r="C348" s="2">
        <v>0</v>
      </c>
      <c r="D348" s="2" t="s">
        <v>5</v>
      </c>
    </row>
    <row r="349" spans="1:4" x14ac:dyDescent="0.2">
      <c r="A349" s="1" t="s">
        <v>12</v>
      </c>
      <c r="B349" s="1" t="str">
        <f>"2019011015"</f>
        <v>2019011015</v>
      </c>
      <c r="C349" s="2">
        <v>0</v>
      </c>
      <c r="D349" s="2" t="s">
        <v>5</v>
      </c>
    </row>
    <row r="350" spans="1:4" x14ac:dyDescent="0.2">
      <c r="A350" s="1" t="s">
        <v>12</v>
      </c>
      <c r="B350" s="1" t="str">
        <f>"2019011123"</f>
        <v>2019011123</v>
      </c>
      <c r="C350" s="2">
        <v>0</v>
      </c>
      <c r="D350" s="2" t="s">
        <v>5</v>
      </c>
    </row>
    <row r="351" spans="1:4" x14ac:dyDescent="0.2">
      <c r="A351" s="1" t="s">
        <v>12</v>
      </c>
      <c r="B351" s="1" t="str">
        <f>"2019011202"</f>
        <v>2019011202</v>
      </c>
      <c r="C351" s="2">
        <v>0</v>
      </c>
      <c r="D351" s="2" t="s">
        <v>5</v>
      </c>
    </row>
    <row r="352" spans="1:4" x14ac:dyDescent="0.2">
      <c r="A352" s="1" t="s">
        <v>12</v>
      </c>
      <c r="B352" s="1" t="str">
        <f>"2019011215"</f>
        <v>2019011215</v>
      </c>
      <c r="C352" s="2">
        <v>0</v>
      </c>
      <c r="D352" s="2" t="s">
        <v>5</v>
      </c>
    </row>
    <row r="353" spans="1:4" x14ac:dyDescent="0.2">
      <c r="A353" s="1" t="s">
        <v>12</v>
      </c>
      <c r="B353" s="1" t="str">
        <f>"2019011219"</f>
        <v>2019011219</v>
      </c>
      <c r="C353" s="2">
        <v>0</v>
      </c>
      <c r="D353" s="2" t="s">
        <v>5</v>
      </c>
    </row>
    <row r="354" spans="1:4" x14ac:dyDescent="0.2">
      <c r="A354" s="1" t="s">
        <v>12</v>
      </c>
      <c r="B354" s="1" t="str">
        <f>"2019011323"</f>
        <v>2019011323</v>
      </c>
      <c r="C354" s="2">
        <v>0</v>
      </c>
      <c r="D354" s="2" t="s">
        <v>5</v>
      </c>
    </row>
    <row r="355" spans="1:4" x14ac:dyDescent="0.2">
      <c r="A355" s="1" t="s">
        <v>12</v>
      </c>
      <c r="B355" s="1" t="str">
        <f>"2019011413"</f>
        <v>2019011413</v>
      </c>
      <c r="C355" s="2">
        <v>0</v>
      </c>
      <c r="D355" s="2" t="s">
        <v>5</v>
      </c>
    </row>
    <row r="356" spans="1:4" x14ac:dyDescent="0.2">
      <c r="A356" s="1" t="s">
        <v>12</v>
      </c>
      <c r="B356" s="1" t="str">
        <f>"2019011524"</f>
        <v>2019011524</v>
      </c>
      <c r="C356" s="2">
        <v>0</v>
      </c>
      <c r="D356" s="2" t="s">
        <v>5</v>
      </c>
    </row>
    <row r="357" spans="1:4" x14ac:dyDescent="0.2">
      <c r="A357" s="1" t="s">
        <v>12</v>
      </c>
      <c r="B357" s="1" t="str">
        <f>"2019011603"</f>
        <v>2019011603</v>
      </c>
      <c r="C357" s="2">
        <v>0</v>
      </c>
      <c r="D357" s="2" t="s">
        <v>5</v>
      </c>
    </row>
    <row r="358" spans="1:4" x14ac:dyDescent="0.2">
      <c r="A358" s="1" t="s">
        <v>12</v>
      </c>
      <c r="B358" s="1" t="str">
        <f>"2019011606"</f>
        <v>2019011606</v>
      </c>
      <c r="C358" s="2">
        <v>0</v>
      </c>
      <c r="D358" s="2" t="s">
        <v>5</v>
      </c>
    </row>
    <row r="359" spans="1:4" x14ac:dyDescent="0.2">
      <c r="A359" s="1" t="s">
        <v>12</v>
      </c>
      <c r="B359" s="1" t="str">
        <f>"2019011726"</f>
        <v>2019011726</v>
      </c>
      <c r="C359" s="2">
        <v>0</v>
      </c>
      <c r="D359" s="2" t="s">
        <v>5</v>
      </c>
    </row>
    <row r="360" spans="1:4" x14ac:dyDescent="0.2">
      <c r="A360" s="1" t="s">
        <v>12</v>
      </c>
      <c r="B360" s="1" t="str">
        <f>"2019011727"</f>
        <v>2019011727</v>
      </c>
      <c r="C360" s="2">
        <v>0</v>
      </c>
      <c r="D360" s="2" t="s">
        <v>5</v>
      </c>
    </row>
    <row r="361" spans="1:4" x14ac:dyDescent="0.2">
      <c r="A361" s="1" t="s">
        <v>12</v>
      </c>
      <c r="B361" s="1" t="str">
        <f>"2019011728"</f>
        <v>2019011728</v>
      </c>
      <c r="C361" s="2">
        <v>0</v>
      </c>
      <c r="D361" s="2" t="s">
        <v>5</v>
      </c>
    </row>
    <row r="362" spans="1:4" x14ac:dyDescent="0.2">
      <c r="A362" s="1" t="s">
        <v>12</v>
      </c>
      <c r="B362" s="1" t="str">
        <f>"2019011819"</f>
        <v>2019011819</v>
      </c>
      <c r="C362" s="2">
        <v>0</v>
      </c>
      <c r="D362" s="2" t="s">
        <v>5</v>
      </c>
    </row>
    <row r="363" spans="1:4" x14ac:dyDescent="0.2">
      <c r="A363" s="1" t="s">
        <v>12</v>
      </c>
      <c r="B363" s="1" t="str">
        <f>"2019011828"</f>
        <v>2019011828</v>
      </c>
      <c r="C363" s="2">
        <v>0</v>
      </c>
      <c r="D363" s="2" t="s">
        <v>5</v>
      </c>
    </row>
    <row r="364" spans="1:4" x14ac:dyDescent="0.2">
      <c r="A364" s="1" t="s">
        <v>12</v>
      </c>
      <c r="B364" s="1" t="str">
        <f>"2019011922"</f>
        <v>2019011922</v>
      </c>
      <c r="C364" s="2">
        <v>0</v>
      </c>
      <c r="D364" s="2" t="s">
        <v>5</v>
      </c>
    </row>
    <row r="365" spans="1:4" x14ac:dyDescent="0.2">
      <c r="A365" s="1" t="s">
        <v>12</v>
      </c>
      <c r="B365" s="1" t="str">
        <f>"2019012027"</f>
        <v>2019012027</v>
      </c>
      <c r="C365" s="2">
        <v>0</v>
      </c>
      <c r="D365" s="2" t="s">
        <v>5</v>
      </c>
    </row>
    <row r="366" spans="1:4" x14ac:dyDescent="0.2">
      <c r="A366" s="1" t="s">
        <v>12</v>
      </c>
      <c r="B366" s="1" t="str">
        <f>"2019012103"</f>
        <v>2019012103</v>
      </c>
      <c r="C366" s="2">
        <v>0</v>
      </c>
      <c r="D366" s="2" t="s">
        <v>5</v>
      </c>
    </row>
    <row r="367" spans="1:4" x14ac:dyDescent="0.2">
      <c r="A367" s="1" t="s">
        <v>12</v>
      </c>
      <c r="B367" s="1" t="str">
        <f>"2019012119"</f>
        <v>2019012119</v>
      </c>
      <c r="C367" s="2">
        <v>0</v>
      </c>
      <c r="D367" s="2" t="s">
        <v>5</v>
      </c>
    </row>
    <row r="368" spans="1:4" x14ac:dyDescent="0.2">
      <c r="A368" s="1" t="s">
        <v>12</v>
      </c>
      <c r="B368" s="1" t="str">
        <f>"2019012122"</f>
        <v>2019012122</v>
      </c>
      <c r="C368" s="2">
        <v>0</v>
      </c>
      <c r="D368" s="2" t="s">
        <v>5</v>
      </c>
    </row>
    <row r="369" spans="1:4" x14ac:dyDescent="0.2">
      <c r="A369" s="1" t="s">
        <v>12</v>
      </c>
      <c r="B369" s="1" t="str">
        <f>"2019012130"</f>
        <v>2019012130</v>
      </c>
      <c r="C369" s="2">
        <v>0</v>
      </c>
      <c r="D369" s="2" t="s">
        <v>5</v>
      </c>
    </row>
    <row r="370" spans="1:4" x14ac:dyDescent="0.2">
      <c r="A370" s="1" t="s">
        <v>12</v>
      </c>
      <c r="B370" s="1" t="str">
        <f>"2019012215"</f>
        <v>2019012215</v>
      </c>
      <c r="C370" s="2">
        <v>0</v>
      </c>
      <c r="D370" s="2" t="s">
        <v>5</v>
      </c>
    </row>
    <row r="371" spans="1:4" x14ac:dyDescent="0.2">
      <c r="A371" s="1" t="s">
        <v>12</v>
      </c>
      <c r="B371" s="1" t="str">
        <f>"2019012301"</f>
        <v>2019012301</v>
      </c>
      <c r="C371" s="2">
        <v>0</v>
      </c>
      <c r="D371" s="2" t="s">
        <v>5</v>
      </c>
    </row>
    <row r="372" spans="1:4" x14ac:dyDescent="0.2">
      <c r="A372" s="1" t="s">
        <v>12</v>
      </c>
      <c r="B372" s="1" t="str">
        <f>"2019012311"</f>
        <v>2019012311</v>
      </c>
      <c r="C372" s="2">
        <v>0</v>
      </c>
      <c r="D372" s="2" t="s">
        <v>5</v>
      </c>
    </row>
    <row r="373" spans="1:4" x14ac:dyDescent="0.2">
      <c r="A373" s="1" t="s">
        <v>12</v>
      </c>
      <c r="B373" s="1" t="str">
        <f>"2019012404"</f>
        <v>2019012404</v>
      </c>
      <c r="C373" s="2">
        <v>0</v>
      </c>
      <c r="D373" s="2" t="s">
        <v>5</v>
      </c>
    </row>
    <row r="374" spans="1:4" x14ac:dyDescent="0.2">
      <c r="A374" s="1" t="s">
        <v>12</v>
      </c>
      <c r="B374" s="1" t="str">
        <f>"2019012420"</f>
        <v>2019012420</v>
      </c>
      <c r="C374" s="2">
        <v>0</v>
      </c>
      <c r="D374" s="2" t="s">
        <v>5</v>
      </c>
    </row>
    <row r="375" spans="1:4" x14ac:dyDescent="0.2">
      <c r="A375" s="1" t="s">
        <v>12</v>
      </c>
      <c r="B375" s="1" t="str">
        <f>"2019012511"</f>
        <v>2019012511</v>
      </c>
      <c r="C375" s="2">
        <v>0</v>
      </c>
      <c r="D375" s="2" t="s">
        <v>5</v>
      </c>
    </row>
    <row r="376" spans="1:4" x14ac:dyDescent="0.2">
      <c r="A376" s="1" t="s">
        <v>12</v>
      </c>
      <c r="B376" s="1" t="str">
        <f>"2019012512"</f>
        <v>2019012512</v>
      </c>
      <c r="C376" s="2">
        <v>0</v>
      </c>
      <c r="D376" s="2" t="s">
        <v>5</v>
      </c>
    </row>
    <row r="377" spans="1:4" x14ac:dyDescent="0.2">
      <c r="A377" s="1" t="s">
        <v>12</v>
      </c>
      <c r="B377" s="1" t="str">
        <f>"2019012517"</f>
        <v>2019012517</v>
      </c>
      <c r="C377" s="2">
        <v>0</v>
      </c>
      <c r="D377" s="2" t="s">
        <v>5</v>
      </c>
    </row>
    <row r="378" spans="1:4" x14ac:dyDescent="0.2">
      <c r="A378" s="1" t="s">
        <v>12</v>
      </c>
      <c r="B378" s="1" t="str">
        <f>"2019012519"</f>
        <v>2019012519</v>
      </c>
      <c r="C378" s="2">
        <v>0</v>
      </c>
      <c r="D378" s="2" t="s">
        <v>5</v>
      </c>
    </row>
    <row r="379" spans="1:4" x14ac:dyDescent="0.2">
      <c r="A379" s="1" t="s">
        <v>12</v>
      </c>
      <c r="B379" s="1" t="str">
        <f>"2019012521"</f>
        <v>2019012521</v>
      </c>
      <c r="C379" s="2">
        <v>0</v>
      </c>
      <c r="D379" s="2" t="s">
        <v>5</v>
      </c>
    </row>
    <row r="380" spans="1:4" x14ac:dyDescent="0.2">
      <c r="A380" s="1" t="s">
        <v>12</v>
      </c>
      <c r="B380" s="1" t="str">
        <f>"2019012611"</f>
        <v>2019012611</v>
      </c>
      <c r="C380" s="2">
        <v>0</v>
      </c>
      <c r="D380" s="2" t="s">
        <v>5</v>
      </c>
    </row>
    <row r="381" spans="1:4" x14ac:dyDescent="0.2">
      <c r="A381" s="1" t="s">
        <v>12</v>
      </c>
      <c r="B381" s="1" t="str">
        <f>"2019012616"</f>
        <v>2019012616</v>
      </c>
      <c r="C381" s="2">
        <v>0</v>
      </c>
      <c r="D381" s="2" t="s">
        <v>5</v>
      </c>
    </row>
    <row r="382" spans="1:4" x14ac:dyDescent="0.2">
      <c r="A382" s="1" t="s">
        <v>12</v>
      </c>
      <c r="B382" s="1" t="str">
        <f>"2019012624"</f>
        <v>2019012624</v>
      </c>
      <c r="C382" s="2">
        <v>0</v>
      </c>
      <c r="D382" s="2" t="s">
        <v>5</v>
      </c>
    </row>
    <row r="383" spans="1:4" x14ac:dyDescent="0.2">
      <c r="A383" s="1" t="s">
        <v>12</v>
      </c>
      <c r="B383" s="1" t="str">
        <f>"2019012902"</f>
        <v>2019012902</v>
      </c>
      <c r="C383" s="2">
        <v>0</v>
      </c>
      <c r="D383" s="2" t="s">
        <v>5</v>
      </c>
    </row>
    <row r="384" spans="1:4" x14ac:dyDescent="0.2">
      <c r="A384" s="1" t="s">
        <v>12</v>
      </c>
      <c r="B384" s="1" t="str">
        <f>"2019012919"</f>
        <v>2019012919</v>
      </c>
      <c r="C384" s="2">
        <v>0</v>
      </c>
      <c r="D384" s="2" t="s">
        <v>5</v>
      </c>
    </row>
    <row r="385" spans="1:4" x14ac:dyDescent="0.2">
      <c r="A385" s="1" t="s">
        <v>12</v>
      </c>
      <c r="B385" s="1" t="str">
        <f>"2019013001"</f>
        <v>2019013001</v>
      </c>
      <c r="C385" s="2">
        <v>0</v>
      </c>
      <c r="D385" s="2" t="s">
        <v>5</v>
      </c>
    </row>
    <row r="386" spans="1:4" x14ac:dyDescent="0.2">
      <c r="A386" s="1" t="s">
        <v>12</v>
      </c>
      <c r="B386" s="1" t="str">
        <f>"2019013017"</f>
        <v>2019013017</v>
      </c>
      <c r="C386" s="2">
        <v>0</v>
      </c>
      <c r="D386" s="2" t="s">
        <v>5</v>
      </c>
    </row>
    <row r="387" spans="1:4" x14ac:dyDescent="0.2">
      <c r="A387" s="1" t="s">
        <v>12</v>
      </c>
      <c r="B387" s="1" t="str">
        <f>"2019013204"</f>
        <v>2019013204</v>
      </c>
      <c r="C387" s="2">
        <v>0</v>
      </c>
      <c r="D387" s="2" t="s">
        <v>5</v>
      </c>
    </row>
    <row r="388" spans="1:4" x14ac:dyDescent="0.2">
      <c r="A388" s="1" t="s">
        <v>12</v>
      </c>
      <c r="B388" s="1" t="str">
        <f>"2019013205"</f>
        <v>2019013205</v>
      </c>
      <c r="C388" s="2">
        <v>0</v>
      </c>
      <c r="D388" s="2" t="s">
        <v>5</v>
      </c>
    </row>
    <row r="389" spans="1:4" x14ac:dyDescent="0.2">
      <c r="A389" s="1" t="s">
        <v>12</v>
      </c>
      <c r="B389" s="1" t="str">
        <f>"2019013220"</f>
        <v>2019013220</v>
      </c>
      <c r="C389" s="2">
        <v>0</v>
      </c>
      <c r="D389" s="2" t="s">
        <v>5</v>
      </c>
    </row>
    <row r="390" spans="1:4" x14ac:dyDescent="0.2">
      <c r="A390" s="1" t="s">
        <v>12</v>
      </c>
      <c r="B390" s="1" t="str">
        <f>"2019013226"</f>
        <v>2019013226</v>
      </c>
      <c r="C390" s="2">
        <v>0</v>
      </c>
      <c r="D390" s="2" t="s">
        <v>5</v>
      </c>
    </row>
    <row r="391" spans="1:4" x14ac:dyDescent="0.2">
      <c r="A391" s="1" t="s">
        <v>13</v>
      </c>
      <c r="B391" s="1" t="str">
        <f>"2019012506"</f>
        <v>2019012506</v>
      </c>
      <c r="C391" s="2">
        <v>78.099999999999994</v>
      </c>
      <c r="D391" s="2"/>
    </row>
    <row r="392" spans="1:4" x14ac:dyDescent="0.2">
      <c r="A392" s="1" t="s">
        <v>13</v>
      </c>
      <c r="B392" s="1" t="str">
        <f>"2019010603"</f>
        <v>2019010603</v>
      </c>
      <c r="C392" s="2">
        <v>69</v>
      </c>
      <c r="D392" s="2"/>
    </row>
    <row r="393" spans="1:4" x14ac:dyDescent="0.2">
      <c r="A393" s="1" t="s">
        <v>13</v>
      </c>
      <c r="B393" s="1" t="str">
        <f>"2019012211"</f>
        <v>2019012211</v>
      </c>
      <c r="C393" s="2">
        <v>0</v>
      </c>
      <c r="D393" s="2" t="s">
        <v>5</v>
      </c>
    </row>
    <row r="394" spans="1:4" x14ac:dyDescent="0.2">
      <c r="A394" s="1" t="s">
        <v>13</v>
      </c>
      <c r="B394" s="1" t="str">
        <f>"2019012419"</f>
        <v>2019012419</v>
      </c>
      <c r="C394" s="2">
        <v>0</v>
      </c>
      <c r="D394" s="2" t="s">
        <v>5</v>
      </c>
    </row>
    <row r="395" spans="1:4" x14ac:dyDescent="0.2">
      <c r="A395" s="1" t="s">
        <v>13</v>
      </c>
      <c r="B395" s="1" t="str">
        <f>"2019012829"</f>
        <v>2019012829</v>
      </c>
      <c r="C395" s="2">
        <v>0</v>
      </c>
      <c r="D395" s="2" t="s">
        <v>5</v>
      </c>
    </row>
    <row r="396" spans="1:4" x14ac:dyDescent="0.2">
      <c r="A396" s="1" t="s">
        <v>14</v>
      </c>
      <c r="B396" s="1" t="str">
        <f>"2019014905"</f>
        <v>2019014905</v>
      </c>
      <c r="C396" s="2">
        <v>61.399999999999991</v>
      </c>
      <c r="D396" s="2"/>
    </row>
    <row r="397" spans="1:4" x14ac:dyDescent="0.2">
      <c r="A397" s="1" t="s">
        <v>14</v>
      </c>
      <c r="B397" s="1" t="str">
        <f>"2019014923"</f>
        <v>2019014923</v>
      </c>
      <c r="C397" s="2">
        <v>61.3</v>
      </c>
      <c r="D397" s="2"/>
    </row>
    <row r="398" spans="1:4" x14ac:dyDescent="0.2">
      <c r="A398" s="1" t="s">
        <v>14</v>
      </c>
      <c r="B398" s="1" t="str">
        <f>"2019014909"</f>
        <v>2019014909</v>
      </c>
      <c r="C398" s="2">
        <v>56.599999999999994</v>
      </c>
      <c r="D398" s="2"/>
    </row>
    <row r="399" spans="1:4" x14ac:dyDescent="0.2">
      <c r="A399" s="1" t="s">
        <v>14</v>
      </c>
      <c r="B399" s="1" t="str">
        <f>"2019014904"</f>
        <v>2019014904</v>
      </c>
      <c r="C399" s="2">
        <v>56.2</v>
      </c>
      <c r="D399" s="2"/>
    </row>
    <row r="400" spans="1:4" x14ac:dyDescent="0.2">
      <c r="A400" s="1" t="s">
        <v>14</v>
      </c>
      <c r="B400" s="1" t="str">
        <f>"2019014902"</f>
        <v>2019014902</v>
      </c>
      <c r="C400" s="2">
        <v>53.5</v>
      </c>
      <c r="D400" s="2"/>
    </row>
    <row r="401" spans="1:4" x14ac:dyDescent="0.2">
      <c r="A401" s="1" t="s">
        <v>14</v>
      </c>
      <c r="B401" s="1" t="str">
        <f>"2019014921"</f>
        <v>2019014921</v>
      </c>
      <c r="C401" s="2">
        <v>50.2</v>
      </c>
      <c r="D401" s="2"/>
    </row>
    <row r="402" spans="1:4" x14ac:dyDescent="0.2">
      <c r="A402" s="1" t="s">
        <v>14</v>
      </c>
      <c r="B402" s="1" t="str">
        <f>"2019014903"</f>
        <v>2019014903</v>
      </c>
      <c r="C402" s="2">
        <v>0</v>
      </c>
      <c r="D402" s="2" t="s">
        <v>5</v>
      </c>
    </row>
    <row r="403" spans="1:4" x14ac:dyDescent="0.2">
      <c r="A403" s="1" t="s">
        <v>14</v>
      </c>
      <c r="B403" s="1" t="str">
        <f>"2019014908"</f>
        <v>2019014908</v>
      </c>
      <c r="C403" s="2">
        <v>0</v>
      </c>
      <c r="D403" s="2" t="s">
        <v>5</v>
      </c>
    </row>
    <row r="404" spans="1:4" x14ac:dyDescent="0.2">
      <c r="A404" s="1" t="s">
        <v>14</v>
      </c>
      <c r="B404" s="1" t="str">
        <f>"2019014913"</f>
        <v>2019014913</v>
      </c>
      <c r="C404" s="2">
        <v>0</v>
      </c>
      <c r="D404" s="2" t="s">
        <v>5</v>
      </c>
    </row>
    <row r="405" spans="1:4" x14ac:dyDescent="0.2">
      <c r="A405" s="1" t="s">
        <v>14</v>
      </c>
      <c r="B405" s="1" t="str">
        <f>"2019014914"</f>
        <v>2019014914</v>
      </c>
      <c r="C405" s="2">
        <v>0</v>
      </c>
      <c r="D405" s="2" t="s">
        <v>5</v>
      </c>
    </row>
    <row r="406" spans="1:4" x14ac:dyDescent="0.2">
      <c r="A406" s="1" t="s">
        <v>14</v>
      </c>
      <c r="B406" s="1" t="str">
        <f>"2019014922"</f>
        <v>2019014922</v>
      </c>
      <c r="C406" s="2">
        <v>0</v>
      </c>
      <c r="D406" s="2" t="s">
        <v>5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2019-04-02T07:20:35Z</dcterms:modified>
</cp:coreProperties>
</file>